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ndrijana\Desktop\"/>
    </mc:Choice>
  </mc:AlternateContent>
  <xr:revisionPtr revIDLastSave="0" documentId="13_ncr:1_{436C9BCF-E573-4954-BF56-8AAE3D38FA7A}" xr6:coauthVersionLast="47" xr6:coauthVersionMax="47" xr10:uidLastSave="{00000000-0000-0000-0000-000000000000}"/>
  <bookViews>
    <workbookView xWindow="-120" yWindow="-120" windowWidth="29040" windowHeight="15720" tabRatio="735" activeTab="6" xr2:uid="{00000000-000D-0000-FFFF-FFFF00000000}"/>
  </bookViews>
  <sheets>
    <sheet name="SAŽETAK" sheetId="9" r:id="rId1"/>
    <sheet name=" Račun prihoda i rashoda" sheetId="10" r:id="rId2"/>
    <sheet name="Prihodi i rashodi po izvorima" sheetId="15" r:id="rId3"/>
    <sheet name="Rashodi prema funkcijskoj kl" sheetId="11" r:id="rId4"/>
    <sheet name="Račun financiranja" sheetId="12" r:id="rId5"/>
    <sheet name="Račun financiranja po izvorima" sheetId="17" r:id="rId6"/>
    <sheet name=" POSEBNI DIO" sheetId="14" r:id="rId7"/>
  </sheets>
  <definedNames>
    <definedName name="_xlnm.Print_Area" localSheetId="1">' Račun prihoda i rashoda'!$A$1:$J$105</definedName>
    <definedName name="_xlnm.Print_Area" localSheetId="3">'Rashodi prema funkcijskoj kl'!$A$1:$F$19</definedName>
    <definedName name="_xlnm.Print_Area" localSheetId="0">SAŽETAK!$A$1:$K$43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4" i="14" l="1"/>
  <c r="I214" i="14"/>
  <c r="K234" i="14"/>
  <c r="K233" i="14"/>
  <c r="L26" i="14"/>
  <c r="F49" i="15"/>
  <c r="J100" i="10"/>
  <c r="J99" i="10"/>
  <c r="I85" i="10"/>
  <c r="J63" i="10"/>
  <c r="H33" i="10"/>
  <c r="J24" i="10"/>
  <c r="I234" i="14"/>
  <c r="I228" i="14"/>
  <c r="I145" i="14"/>
  <c r="C37" i="15"/>
  <c r="C52" i="15"/>
  <c r="C42" i="15"/>
  <c r="C10" i="15"/>
  <c r="C22" i="15"/>
  <c r="C25" i="15"/>
  <c r="G42" i="10"/>
  <c r="H225" i="14" l="1"/>
  <c r="H224" i="14" s="1"/>
  <c r="H223" i="14" s="1"/>
  <c r="J223" i="14"/>
  <c r="I223" i="14"/>
  <c r="H124" i="14"/>
  <c r="H100" i="14"/>
  <c r="H84" i="14" l="1"/>
  <c r="H80" i="14"/>
  <c r="B49" i="15"/>
  <c r="F58" i="10"/>
  <c r="F43" i="10"/>
  <c r="F95" i="10" l="1"/>
  <c r="F25" i="10"/>
  <c r="F8" i="9"/>
  <c r="L32" i="14" l="1"/>
  <c r="L25" i="14"/>
  <c r="E51" i="15"/>
  <c r="E49" i="15"/>
  <c r="E29" i="15"/>
  <c r="E24" i="15"/>
  <c r="E22" i="15"/>
  <c r="E21" i="15"/>
  <c r="J59" i="14"/>
  <c r="J63" i="14"/>
  <c r="J65" i="14"/>
  <c r="J68" i="14"/>
  <c r="J70" i="14"/>
  <c r="J46" i="14"/>
  <c r="J230" i="14"/>
  <c r="J235" i="14"/>
  <c r="J234" i="14" s="1"/>
  <c r="J233" i="14" s="1"/>
  <c r="H230" i="14"/>
  <c r="H229" i="14" s="1"/>
  <c r="J216" i="14"/>
  <c r="J215" i="14" s="1"/>
  <c r="J214" i="14" s="1"/>
  <c r="J201" i="14"/>
  <c r="J179" i="14"/>
  <c r="J178" i="14" s="1"/>
  <c r="H179" i="14"/>
  <c r="H178" i="14" s="1"/>
  <c r="J152" i="14"/>
  <c r="H235" i="14"/>
  <c r="I233" i="14"/>
  <c r="H221" i="14"/>
  <c r="J219" i="14"/>
  <c r="I219" i="14"/>
  <c r="J212" i="14"/>
  <c r="H212" i="14"/>
  <c r="J210" i="14"/>
  <c r="H210" i="14"/>
  <c r="J205" i="14"/>
  <c r="H205" i="14"/>
  <c r="H201" i="14"/>
  <c r="I199" i="14"/>
  <c r="J196" i="14"/>
  <c r="J195" i="14" s="1"/>
  <c r="H196" i="14"/>
  <c r="H195" i="14" s="1"/>
  <c r="J193" i="14"/>
  <c r="H193" i="14"/>
  <c r="J188" i="14"/>
  <c r="H188" i="14"/>
  <c r="J186" i="14"/>
  <c r="H186" i="14"/>
  <c r="J183" i="14"/>
  <c r="J182" i="14" s="1"/>
  <c r="H183" i="14"/>
  <c r="H182" i="14" s="1"/>
  <c r="I181" i="14"/>
  <c r="J176" i="14"/>
  <c r="J175" i="14" s="1"/>
  <c r="H176" i="14"/>
  <c r="H175" i="14" s="1"/>
  <c r="J170" i="14"/>
  <c r="H170" i="14"/>
  <c r="J168" i="14"/>
  <c r="H168" i="14"/>
  <c r="J158" i="14"/>
  <c r="H158" i="14"/>
  <c r="H152" i="14"/>
  <c r="J148" i="14"/>
  <c r="H148" i="14"/>
  <c r="I57" i="14"/>
  <c r="D27" i="15"/>
  <c r="D52" i="15"/>
  <c r="D45" i="15"/>
  <c r="E48" i="15"/>
  <c r="E47" i="15"/>
  <c r="D42" i="15"/>
  <c r="E44" i="15"/>
  <c r="D25" i="15"/>
  <c r="D22" i="15"/>
  <c r="D18" i="15"/>
  <c r="E20" i="15"/>
  <c r="D15" i="15"/>
  <c r="E17" i="15"/>
  <c r="C15" i="15"/>
  <c r="C49" i="15"/>
  <c r="C45" i="15"/>
  <c r="C27" i="15"/>
  <c r="B27" i="15"/>
  <c r="F30" i="15"/>
  <c r="C18" i="15"/>
  <c r="H95" i="10"/>
  <c r="J70" i="10"/>
  <c r="H86" i="10"/>
  <c r="H85" i="10" s="1"/>
  <c r="H58" i="10"/>
  <c r="H15" i="10"/>
  <c r="H8" i="9"/>
  <c r="L135" i="14"/>
  <c r="L125" i="14"/>
  <c r="L122" i="14"/>
  <c r="L119" i="14"/>
  <c r="L117" i="14"/>
  <c r="L115" i="14"/>
  <c r="L113" i="14"/>
  <c r="L111" i="14"/>
  <c r="L109" i="14"/>
  <c r="L108" i="14"/>
  <c r="L107" i="14"/>
  <c r="L103" i="14"/>
  <c r="L102" i="14"/>
  <c r="L101" i="14"/>
  <c r="L99" i="14"/>
  <c r="L97" i="14"/>
  <c r="L91" i="14"/>
  <c r="L82" i="14"/>
  <c r="L54" i="14"/>
  <c r="L52" i="14"/>
  <c r="L49" i="14"/>
  <c r="L47" i="14"/>
  <c r="L45" i="14"/>
  <c r="L44" i="14"/>
  <c r="L43" i="14"/>
  <c r="L36" i="14"/>
  <c r="L33" i="14"/>
  <c r="L31" i="14"/>
  <c r="L29" i="14"/>
  <c r="L28" i="14"/>
  <c r="L27" i="14"/>
  <c r="L24" i="14"/>
  <c r="L23" i="14"/>
  <c r="L22" i="14"/>
  <c r="L21" i="14"/>
  <c r="L19" i="14"/>
  <c r="L18" i="14"/>
  <c r="L17" i="14"/>
  <c r="L16" i="14"/>
  <c r="L14" i="14"/>
  <c r="L13" i="14"/>
  <c r="L12" i="14"/>
  <c r="H142" i="14"/>
  <c r="H141" i="14" s="1"/>
  <c r="H139" i="14"/>
  <c r="H134" i="14"/>
  <c r="H132" i="14"/>
  <c r="H129" i="14"/>
  <c r="H128" i="14" s="1"/>
  <c r="H123" i="14"/>
  <c r="H118" i="14"/>
  <c r="H116" i="14"/>
  <c r="H106" i="14"/>
  <c r="H96" i="14"/>
  <c r="H90" i="14"/>
  <c r="H89" i="14" s="1"/>
  <c r="H88" i="14" s="1"/>
  <c r="H78" i="14"/>
  <c r="H77" i="14" s="1"/>
  <c r="H35" i="14"/>
  <c r="H34" i="14" s="1"/>
  <c r="H30" i="14"/>
  <c r="H20" i="14"/>
  <c r="H15" i="14"/>
  <c r="H11" i="14"/>
  <c r="H53" i="14"/>
  <c r="H51" i="14"/>
  <c r="H50" i="14" s="1"/>
  <c r="H48" i="14"/>
  <c r="H46" i="14"/>
  <c r="H42" i="14"/>
  <c r="J139" i="14"/>
  <c r="J142" i="14"/>
  <c r="J141" i="14" s="1"/>
  <c r="J134" i="14"/>
  <c r="J132" i="14"/>
  <c r="J129" i="14"/>
  <c r="J128" i="14" s="1"/>
  <c r="J124" i="14"/>
  <c r="J123" i="14" s="1"/>
  <c r="J118" i="14"/>
  <c r="J116" i="14"/>
  <c r="J106" i="14"/>
  <c r="J100" i="14"/>
  <c r="J96" i="14"/>
  <c r="J90" i="14"/>
  <c r="J89" i="14" s="1"/>
  <c r="J78" i="14"/>
  <c r="J80" i="14"/>
  <c r="J42" i="14"/>
  <c r="J48" i="14"/>
  <c r="J51" i="14"/>
  <c r="J50" i="14" s="1"/>
  <c r="J53" i="14"/>
  <c r="J35" i="14"/>
  <c r="J34" i="14" s="1"/>
  <c r="J30" i="14"/>
  <c r="J20" i="14"/>
  <c r="J15" i="14"/>
  <c r="J11" i="14"/>
  <c r="J80" i="10"/>
  <c r="J79" i="10"/>
  <c r="J78" i="10"/>
  <c r="J77" i="10"/>
  <c r="J75" i="10"/>
  <c r="J73" i="10"/>
  <c r="J72" i="10"/>
  <c r="J71" i="10"/>
  <c r="J69" i="10"/>
  <c r="J68" i="10"/>
  <c r="J67" i="10"/>
  <c r="J66" i="10"/>
  <c r="J65" i="10"/>
  <c r="J62" i="10"/>
  <c r="J61" i="10"/>
  <c r="J60" i="10"/>
  <c r="J59" i="10"/>
  <c r="J57" i="10"/>
  <c r="J56" i="10"/>
  <c r="J55" i="10"/>
  <c r="J54" i="10"/>
  <c r="J51" i="10"/>
  <c r="J49" i="10"/>
  <c r="J47" i="10"/>
  <c r="J46" i="10"/>
  <c r="J45" i="10"/>
  <c r="G76" i="10"/>
  <c r="H76" i="10"/>
  <c r="G74" i="10"/>
  <c r="H74" i="10"/>
  <c r="G64" i="10"/>
  <c r="H64" i="10"/>
  <c r="G58" i="10"/>
  <c r="G53" i="10"/>
  <c r="H53" i="10"/>
  <c r="F53" i="10"/>
  <c r="F64" i="10"/>
  <c r="F74" i="10"/>
  <c r="F76" i="10"/>
  <c r="H50" i="10"/>
  <c r="H48" i="10"/>
  <c r="H44" i="10"/>
  <c r="H43" i="10" s="1"/>
  <c r="F50" i="10"/>
  <c r="F48" i="10"/>
  <c r="F44" i="10"/>
  <c r="J44" i="10" s="1"/>
  <c r="J83" i="10"/>
  <c r="H82" i="10"/>
  <c r="H81" i="10" s="1"/>
  <c r="F82" i="10"/>
  <c r="F81" i="10" s="1"/>
  <c r="J96" i="10"/>
  <c r="H93" i="10"/>
  <c r="F93" i="10"/>
  <c r="G89" i="10"/>
  <c r="H104" i="10"/>
  <c r="I104" i="10"/>
  <c r="F104" i="10"/>
  <c r="F103" i="10" s="1"/>
  <c r="H101" i="10"/>
  <c r="F101" i="10"/>
  <c r="H90" i="10"/>
  <c r="H89" i="10" s="1"/>
  <c r="F90" i="10"/>
  <c r="F89" i="10" s="1"/>
  <c r="H34" i="10"/>
  <c r="J27" i="9"/>
  <c r="J13" i="9"/>
  <c r="J12" i="9"/>
  <c r="J9" i="9"/>
  <c r="I27" i="9"/>
  <c r="I13" i="9"/>
  <c r="I12" i="9"/>
  <c r="I9" i="9"/>
  <c r="J36" i="10"/>
  <c r="J35" i="10"/>
  <c r="J30" i="10"/>
  <c r="J23" i="10"/>
  <c r="J20" i="10"/>
  <c r="J16" i="10"/>
  <c r="J14" i="10"/>
  <c r="H25" i="10"/>
  <c r="F34" i="10"/>
  <c r="F33" i="10" s="1"/>
  <c r="H29" i="10"/>
  <c r="F29" i="10"/>
  <c r="F28" i="10" s="1"/>
  <c r="F24" i="10"/>
  <c r="H22" i="10"/>
  <c r="H21" i="10" s="1"/>
  <c r="F22" i="10"/>
  <c r="F21" i="10" s="1"/>
  <c r="H19" i="10"/>
  <c r="H18" i="10" s="1"/>
  <c r="F19" i="10"/>
  <c r="F18" i="10" s="1"/>
  <c r="H13" i="10"/>
  <c r="F13" i="10"/>
  <c r="F15" i="10"/>
  <c r="J58" i="14" l="1"/>
  <c r="K58" i="14" s="1"/>
  <c r="J67" i="14"/>
  <c r="K67" i="14" s="1"/>
  <c r="H200" i="14"/>
  <c r="H199" i="14" s="1"/>
  <c r="J229" i="14"/>
  <c r="K229" i="14" s="1"/>
  <c r="J200" i="14"/>
  <c r="J199" i="14" s="1"/>
  <c r="H76" i="14"/>
  <c r="H234" i="14"/>
  <c r="H233" i="14" s="1"/>
  <c r="H220" i="14"/>
  <c r="H219" i="14" s="1"/>
  <c r="H216" i="14" s="1"/>
  <c r="J185" i="14"/>
  <c r="K185" i="14" s="1"/>
  <c r="J147" i="14"/>
  <c r="J145" i="14" s="1"/>
  <c r="H185" i="14"/>
  <c r="H181" i="14" s="1"/>
  <c r="H147" i="14"/>
  <c r="H145" i="14" s="1"/>
  <c r="K175" i="14"/>
  <c r="L78" i="14"/>
  <c r="L15" i="14"/>
  <c r="H41" i="14"/>
  <c r="L80" i="14"/>
  <c r="L48" i="14"/>
  <c r="L42" i="14"/>
  <c r="L90" i="14"/>
  <c r="L51" i="14"/>
  <c r="L134" i="14"/>
  <c r="L118" i="14"/>
  <c r="L116" i="14"/>
  <c r="L106" i="14"/>
  <c r="L100" i="14"/>
  <c r="L96" i="14"/>
  <c r="L53" i="14"/>
  <c r="L46" i="14"/>
  <c r="L35" i="14"/>
  <c r="L30" i="14"/>
  <c r="L20" i="14"/>
  <c r="L11" i="14"/>
  <c r="J74" i="10"/>
  <c r="J64" i="10"/>
  <c r="J58" i="10"/>
  <c r="J76" i="10"/>
  <c r="J48" i="10"/>
  <c r="J131" i="14"/>
  <c r="J15" i="10"/>
  <c r="J50" i="10"/>
  <c r="L124" i="14"/>
  <c r="H92" i="10"/>
  <c r="J95" i="10"/>
  <c r="J53" i="10"/>
  <c r="F92" i="10"/>
  <c r="F88" i="10" s="1"/>
  <c r="F52" i="10"/>
  <c r="J95" i="14"/>
  <c r="H131" i="14"/>
  <c r="H127" i="14" s="1"/>
  <c r="H95" i="14"/>
  <c r="H93" i="14" s="1"/>
  <c r="H10" i="14"/>
  <c r="H9" i="14" s="1"/>
  <c r="J77" i="14"/>
  <c r="K77" i="14" s="1"/>
  <c r="J41" i="14"/>
  <c r="J10" i="14"/>
  <c r="J82" i="10"/>
  <c r="H52" i="10"/>
  <c r="J13" i="10"/>
  <c r="F12" i="10"/>
  <c r="J29" i="10"/>
  <c r="J34" i="10"/>
  <c r="H28" i="10"/>
  <c r="I28" i="10" s="1"/>
  <c r="J22" i="10"/>
  <c r="H24" i="10"/>
  <c r="I24" i="10" s="1"/>
  <c r="J19" i="10"/>
  <c r="H12" i="10"/>
  <c r="I127" i="14"/>
  <c r="G88" i="10"/>
  <c r="J88" i="14"/>
  <c r="D11" i="11"/>
  <c r="D10" i="11" s="1"/>
  <c r="D49" i="15"/>
  <c r="D40" i="15"/>
  <c r="D38" i="15"/>
  <c r="D37" i="15" s="1"/>
  <c r="D13" i="15"/>
  <c r="D11" i="15"/>
  <c r="D10" i="15" s="1"/>
  <c r="H32" i="10"/>
  <c r="H37" i="9"/>
  <c r="H21" i="9"/>
  <c r="H11" i="9"/>
  <c r="L123" i="14"/>
  <c r="L89" i="14"/>
  <c r="L50" i="14"/>
  <c r="L34" i="14"/>
  <c r="K89" i="14"/>
  <c r="K34" i="14"/>
  <c r="F12" i="11"/>
  <c r="E12" i="11"/>
  <c r="F41" i="15"/>
  <c r="F39" i="15"/>
  <c r="F14" i="15"/>
  <c r="F12" i="15"/>
  <c r="E41" i="15"/>
  <c r="E39" i="15"/>
  <c r="E14" i="15"/>
  <c r="E12" i="15"/>
  <c r="J81" i="10"/>
  <c r="J43" i="10"/>
  <c r="J33" i="10"/>
  <c r="J21" i="10"/>
  <c r="J18" i="10"/>
  <c r="I81" i="10"/>
  <c r="I43" i="10"/>
  <c r="I33" i="10"/>
  <c r="I21" i="10"/>
  <c r="I18" i="10"/>
  <c r="C19" i="17"/>
  <c r="D19" i="17"/>
  <c r="B19" i="17"/>
  <c r="C8" i="17"/>
  <c r="D8" i="17"/>
  <c r="B8" i="17"/>
  <c r="F8" i="12"/>
  <c r="F11" i="12"/>
  <c r="I93" i="14"/>
  <c r="I88" i="14"/>
  <c r="I76" i="14"/>
  <c r="I40" i="14"/>
  <c r="I9" i="14"/>
  <c r="C40" i="15"/>
  <c r="C38" i="15"/>
  <c r="B22" i="15"/>
  <c r="C13" i="15"/>
  <c r="C11" i="15"/>
  <c r="C11" i="11"/>
  <c r="C10" i="11" s="1"/>
  <c r="G32" i="10"/>
  <c r="G11" i="10"/>
  <c r="G10" i="10" s="1"/>
  <c r="G37" i="9"/>
  <c r="G21" i="9"/>
  <c r="G11" i="9"/>
  <c r="G14" i="9" s="1"/>
  <c r="G8" i="9"/>
  <c r="E11" i="12"/>
  <c r="E8" i="12"/>
  <c r="J57" i="14" l="1"/>
  <c r="K57" i="14" s="1"/>
  <c r="J228" i="14"/>
  <c r="K228" i="14" s="1"/>
  <c r="K200" i="14"/>
  <c r="J181" i="14"/>
  <c r="K147" i="14"/>
  <c r="L41" i="14"/>
  <c r="J127" i="14"/>
  <c r="L127" i="14" s="1"/>
  <c r="J93" i="14"/>
  <c r="E38" i="15"/>
  <c r="E42" i="15"/>
  <c r="E15" i="15"/>
  <c r="I52" i="10"/>
  <c r="H42" i="10"/>
  <c r="J92" i="10"/>
  <c r="I92" i="10"/>
  <c r="H88" i="10"/>
  <c r="I88" i="10" s="1"/>
  <c r="L95" i="14"/>
  <c r="J52" i="10"/>
  <c r="L131" i="14"/>
  <c r="E45" i="15"/>
  <c r="L10" i="14"/>
  <c r="L77" i="14"/>
  <c r="J76" i="14"/>
  <c r="K76" i="14" s="1"/>
  <c r="J40" i="14"/>
  <c r="J9" i="14"/>
  <c r="K9" i="14" s="1"/>
  <c r="K10" i="14"/>
  <c r="I11" i="9"/>
  <c r="I8" i="9"/>
  <c r="J28" i="10"/>
  <c r="H11" i="10"/>
  <c r="H10" i="10" s="1"/>
  <c r="I10" i="10" s="1"/>
  <c r="I12" i="10"/>
  <c r="J12" i="10"/>
  <c r="K88" i="14"/>
  <c r="E11" i="15"/>
  <c r="E13" i="15"/>
  <c r="H14" i="9"/>
  <c r="E11" i="11"/>
  <c r="E10" i="11"/>
  <c r="E40" i="15"/>
  <c r="E27" i="15"/>
  <c r="E18" i="15"/>
  <c r="I32" i="10"/>
  <c r="G41" i="10"/>
  <c r="G22" i="9"/>
  <c r="K199" i="14" l="1"/>
  <c r="K181" i="14"/>
  <c r="K145" i="14"/>
  <c r="E10" i="15"/>
  <c r="J88" i="10"/>
  <c r="H41" i="10"/>
  <c r="I41" i="10" s="1"/>
  <c r="I42" i="10"/>
  <c r="I11" i="10"/>
  <c r="G28" i="9"/>
  <c r="E37" i="15"/>
  <c r="H22" i="9"/>
  <c r="D8" i="12"/>
  <c r="D11" i="12"/>
  <c r="H28" i="9" l="1"/>
  <c r="H29" i="9" s="1"/>
  <c r="G29" i="9"/>
  <c r="F27" i="15"/>
  <c r="B45" i="15"/>
  <c r="F45" i="15" s="1"/>
  <c r="B42" i="15"/>
  <c r="F42" i="15" s="1"/>
  <c r="B40" i="15"/>
  <c r="F40" i="15" s="1"/>
  <c r="B38" i="15"/>
  <c r="F38" i="15" s="1"/>
  <c r="B37" i="15" l="1"/>
  <c r="F37" i="15" s="1"/>
  <c r="B18" i="15"/>
  <c r="F18" i="15" s="1"/>
  <c r="B15" i="15"/>
  <c r="F15" i="15" s="1"/>
  <c r="B13" i="15"/>
  <c r="F13" i="15" s="1"/>
  <c r="B11" i="15"/>
  <c r="F11" i="15" s="1"/>
  <c r="B10" i="15" l="1"/>
  <c r="F10" i="15" s="1"/>
  <c r="F37" i="9"/>
  <c r="F21" i="9" l="1"/>
  <c r="L93" i="14" l="1"/>
  <c r="L88" i="14"/>
  <c r="L76" i="14"/>
  <c r="H40" i="14"/>
  <c r="L40" i="14" s="1"/>
  <c r="L9" i="14"/>
  <c r="F11" i="9"/>
  <c r="J11" i="9" s="1"/>
  <c r="J8" i="9"/>
  <c r="F14" i="9" l="1"/>
  <c r="J14" i="9" s="1"/>
  <c r="F22" i="9" l="1"/>
  <c r="J22" i="9" s="1"/>
  <c r="B11" i="11"/>
  <c r="B10" i="11" l="1"/>
  <c r="F10" i="11" s="1"/>
  <c r="F11" i="11"/>
  <c r="F28" i="9"/>
  <c r="J28" i="9" s="1"/>
  <c r="F32" i="10"/>
  <c r="J32" i="10" s="1"/>
  <c r="H228" i="14"/>
  <c r="H215" i="14" s="1"/>
  <c r="H214" i="14" l="1"/>
  <c r="F29" i="9"/>
  <c r="F42" i="10"/>
  <c r="F11" i="10"/>
  <c r="F10" i="10" l="1"/>
  <c r="J10" i="10" s="1"/>
  <c r="J11" i="10"/>
  <c r="F41" i="10"/>
  <c r="J41" i="10" s="1"/>
  <c r="J42" i="10"/>
</calcChain>
</file>

<file path=xl/sharedStrings.xml><?xml version="1.0" encoding="utf-8"?>
<sst xmlns="http://schemas.openxmlformats.org/spreadsheetml/2006/main" count="925" uniqueCount="220">
  <si>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</si>
  <si>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</si>
  <si>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</si>
  <si>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</si>
  <si>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</si>
  <si>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</si>
  <si>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</si>
  <si>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</si>
  <si>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</si>
  <si>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</si>
  <si>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</si>
  <si>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</si>
  <si>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</si>
  <si>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</si>
  <si>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</si>
  <si>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</si>
  <si>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</si>
  <si>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</si>
  <si>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</si>
  <si>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</si>
  <si>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</si>
  <si>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</si>
  <si>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</si>
  <si>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</si>
  <si>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</si>
  <si>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</si>
  <si>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</si>
  <si>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</si>
  <si>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</si>
  <si>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</si>
  <si>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</si>
  <si>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</si>
  <si>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</si>
  <si>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za posebne namjene</t>
  </si>
  <si>
    <t>Financijski rashodi</t>
  </si>
  <si>
    <t>Donacije</t>
  </si>
  <si>
    <t>09 Obrazovanje</t>
  </si>
  <si>
    <t>0912 Osnovno obrazovanje</t>
  </si>
  <si>
    <t xml:space="preserve">096 Dodatne usluge u obrazovanju </t>
  </si>
  <si>
    <t>Prihodi od imovine</t>
  </si>
  <si>
    <t>Prihodi od prodaje proizvoda i robe te pruženih usluga i prihodi od donacija</t>
  </si>
  <si>
    <t>Prihodi od upravnih i administrativnih pristojbi,
pristojbi po posebnim propisima i naknada</t>
  </si>
  <si>
    <t>PROGRAM</t>
  </si>
  <si>
    <t>AKTIVNOST</t>
  </si>
  <si>
    <t>Programi školstva</t>
  </si>
  <si>
    <t>Materijalni i financijski rashodi</t>
  </si>
  <si>
    <t>Osnovne škole-rashodi za plaće i ostala materijalna prava</t>
  </si>
  <si>
    <t>Vlastiti izvori</t>
  </si>
  <si>
    <t>Rezultat poslovanja</t>
  </si>
  <si>
    <t>Razred/
skupina</t>
  </si>
  <si>
    <t>PREDSJEDNIK ŠO</t>
  </si>
  <si>
    <t>Vjeran Vidović, prof.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</si>
  <si>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</si>
  <si>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</si>
  <si>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</si>
  <si>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</si>
  <si>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</si>
  <si>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</si>
  <si>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</si>
  <si>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</si>
  <si>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</si>
  <si>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</si>
  <si>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</si>
  <si>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</si>
  <si>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</si>
  <si>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</si>
  <si>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</si>
  <si>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</si>
  <si>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</si>
  <si>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</si>
  <si>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</si>
  <si>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 xml:space="preserve">  43 Ostali prihodi za posebne namjene</t>
  </si>
  <si>
    <t>5 Pomoći</t>
  </si>
  <si>
    <t xml:space="preserve">  52 Ostale pomoći</t>
  </si>
  <si>
    <t>RASHODI POSLOVANJA PREMA IZVORIMA FINANCIRANJA</t>
  </si>
  <si>
    <t>3 Vlastiti prihodi</t>
  </si>
  <si>
    <t xml:space="preserve">  31 Vlastiti prihodi</t>
  </si>
  <si>
    <t>B. RAČUN FINANCIRANJA PREMA IZVORIMA FINANCIRANJA</t>
  </si>
  <si>
    <t>PRIMICI UKUPNO</t>
  </si>
  <si>
    <t>IZDACI UKUPNO</t>
  </si>
  <si>
    <t>PRIHODI POSLOVANJA PREMA EKONOMSKOJ KLASIFIKACIJI</t>
  </si>
  <si>
    <t>RASHODI POSLOVANJA PREMA EKONOMSKOJ KLASIFIKACIJI</t>
  </si>
  <si>
    <t>Prihodi od prodaje nefinancijske imovine</t>
  </si>
  <si>
    <t>6 Donacije</t>
  </si>
  <si>
    <t xml:space="preserve">  61 Donacije</t>
  </si>
  <si>
    <t>REZULTAT POSLOVANJA</t>
  </si>
  <si>
    <t xml:space="preserve">  43 Ostali prihodi za    posebne namjene</t>
  </si>
  <si>
    <t>B. RAČUN FINANCIRANJA PREMA EKONOMSKOJ KLASIFIKACIJI</t>
  </si>
  <si>
    <t>Izvor financiranja 11</t>
  </si>
  <si>
    <t>Izvor financiranja 52</t>
  </si>
  <si>
    <t>Ostale pomoći</t>
  </si>
  <si>
    <t>Izvor financiranja 31</t>
  </si>
  <si>
    <t>Izvor financiranja 43</t>
  </si>
  <si>
    <t>Izvor financiranja 61</t>
  </si>
  <si>
    <t>Rashodi za dodatna ulaganja na 
nefinancijkoj imovini</t>
  </si>
  <si>
    <t>A102401</t>
  </si>
  <si>
    <t>A103512</t>
  </si>
  <si>
    <t>A103502</t>
  </si>
  <si>
    <t>-</t>
  </si>
  <si>
    <t>Rashodi za nabavu neproizvedene dugotrajne im.</t>
  </si>
  <si>
    <t>Rashodi za nabavu neproizvedene dugotrajne imovine</t>
  </si>
  <si>
    <t>Podskupina</t>
  </si>
  <si>
    <t>Odjeljak</t>
  </si>
  <si>
    <t>Pomoći proračunskim korisnicima iz proračuna koji im nije nadležan</t>
  </si>
  <si>
    <t>Tekuće pomoći proračunskim korisnicima iz proračuna koji im nije nadležan</t>
  </si>
  <si>
    <t>Prijenosi između proračunskih korisnika istog proračuna</t>
  </si>
  <si>
    <t>Tekući prijenosi između proračunskih korisnika istog proračuna</t>
  </si>
  <si>
    <t>Prihodi od financijske imovine</t>
  </si>
  <si>
    <t>Kamate na oročena sredstva i depozite po viđenju</t>
  </si>
  <si>
    <t>Prihodi po posebnim propisima</t>
  </si>
  <si>
    <t>Ostali nespomenuti prihodi</t>
  </si>
  <si>
    <t>Donacije od pravnih i fizičkih osoba izvan općeg proračuna i povrat donacija po protestiranim jamstvima</t>
  </si>
  <si>
    <t>Tekuće donacije</t>
  </si>
  <si>
    <t>Prihodi iz nadležnog proračuna za financiranje redovne djelatnosti proračunskih korisnika</t>
  </si>
  <si>
    <t>Prihodi iz nadležnog proračuna za financiranje rashoda poslovanja</t>
  </si>
  <si>
    <t>Višak/majak prihoda</t>
  </si>
  <si>
    <t>Višak prihoda</t>
  </si>
  <si>
    <t>Manjak prihoda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</si>
  <si>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</si>
  <si>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</si>
  <si>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</si>
  <si>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</si>
  <si>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</si>
  <si>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</si>
  <si>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</si>
  <si>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</si>
  <si>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</si>
  <si>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Naknade za prijevoz, za rad na terenu i odvojeni 
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</si>
  <si>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</si>
  <si>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</si>
  <si>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</si>
  <si>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</si>
  <si>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</si>
  <si>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investicijsko održav.</t>
  </si>
  <si>
    <t>Sitni inventar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</si>
  <si>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</si>
  <si>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</si>
  <si>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</si>
  <si>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</si>
  <si>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</si>
  <si>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</si>
  <si>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</si>
  <si>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</si>
  <si>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</si>
  <si>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Zdravstvene i veterinarske usluge</t>
  </si>
  <si>
    <t>Naknade troškova osobama izvan radnog odnosa</t>
  </si>
  <si>
    <t>Ostali nespomenuti rashodi poslovanja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</si>
  <si>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</si>
  <si>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</si>
  <si>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</si>
  <si>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</si>
  <si>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</si>
  <si>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Zatezne kamate</t>
  </si>
  <si>
    <t>Postrojenja i oprema</t>
  </si>
  <si>
    <t>Uredska oprema i namještaj</t>
  </si>
  <si>
    <t>Knjige</t>
  </si>
  <si>
    <t>Licence</t>
  </si>
  <si>
    <t>Nematerijalna imovina</t>
  </si>
  <si>
    <t>Uređaji, strojevi i oprema za ostale namjene</t>
  </si>
  <si>
    <t>Dodatna ulaganja na građevinskim objektima</t>
  </si>
  <si>
    <t>Poslovni objekti</t>
  </si>
  <si>
    <t>Knjige, umjetniča djela i ostale izbložbene 
vrijednosti</t>
  </si>
  <si>
    <t>Naknade troškova osobama izvan radnog 
odnosa</t>
  </si>
  <si>
    <t>Rashodi za nabavu proizvedene dugotrajne 
imovine</t>
  </si>
  <si>
    <t>Rashodi za dodatna ulaganja na 
nefinancijskoj imovini</t>
  </si>
  <si>
    <t>Stručno usavršavanja zaposlenika</t>
  </si>
  <si>
    <t>Uredski materijal i ostali materijalni
rashodi</t>
  </si>
  <si>
    <t>Materijal i dijelovi za tekuće i 
investicijsko održavanje</t>
  </si>
  <si>
    <t>Usluge tekućeg i investicijskog 
održavanja</t>
  </si>
  <si>
    <t>Ostali nespomenuti rashodi 
poslovanja</t>
  </si>
  <si>
    <t>Naknade troškova osobama izvan 
radnog odnosa</t>
  </si>
  <si>
    <t>Građevinski objekti</t>
  </si>
  <si>
    <t>Uređaji, strojevi i oprema za ostale 
namjene</t>
  </si>
  <si>
    <t>Dodatna ulaganja na građevinskim 
objektima</t>
  </si>
  <si>
    <t>Plan za 2025.</t>
  </si>
  <si>
    <r>
      <t xml:space="preserve">Indeks 
</t>
    </r>
    <r>
      <rPr>
        <sz val="8"/>
        <color rgb="FF000000"/>
        <rFont val="Arial"/>
        <family val="2"/>
        <charset val="238"/>
      </rPr>
      <t>(Izvršenje 2025./Plan 2025.)</t>
    </r>
  </si>
  <si>
    <r>
      <t xml:space="preserve">Indeks
</t>
    </r>
    <r>
      <rPr>
        <sz val="8"/>
        <color rgb="FF000000"/>
        <rFont val="Arial"/>
        <family val="2"/>
        <charset val="238"/>
      </rPr>
      <t>(Izvršenje 2025./Izvršenje 2024.)</t>
    </r>
  </si>
  <si>
    <t>Kapitalni prijenosi između proračunskih korisnika istog proračuna</t>
  </si>
  <si>
    <t>Službena, radna i zaštitna odjeća i obuća</t>
  </si>
  <si>
    <t>Ostali rashodi</t>
  </si>
  <si>
    <t>Kazne, penali i naknade štete</t>
  </si>
  <si>
    <t>Naknade štete pravnim i fizičkim osobama</t>
  </si>
  <si>
    <t>Oprema za održavanje i zaštitu</t>
  </si>
  <si>
    <t>Sportska i glazbena oprema</t>
  </si>
  <si>
    <t xml:space="preserve"> 531 Pomoći iz državnog proračuna-proračunski korisnici</t>
  </si>
  <si>
    <t xml:space="preserve"> 581 Prijenosi prorač. korisnicima iz nadležnog proračuna</t>
  </si>
  <si>
    <t xml:space="preserve"> 611 Donacije-proračunski korisnici</t>
  </si>
  <si>
    <t xml:space="preserve">  431 Namjenski prihodi-proračunski korisnici</t>
  </si>
  <si>
    <t xml:space="preserve">  531 Pomoći iz državnog proračuna -proračunski korisnici</t>
  </si>
  <si>
    <t xml:space="preserve">  531 Pomoći iz državnog proračuna</t>
  </si>
  <si>
    <t xml:space="preserve">  581 Prijenosi iz nadležnog proračuna</t>
  </si>
  <si>
    <t>7 Prihodi od prodaje ili zamjene nefinancijske im. i nakn. s naslova osig.</t>
  </si>
  <si>
    <t xml:space="preserve"> 71 Prihodi od prodaje ili zamjene nefinacijske imovine i nakn. s naslova osig.</t>
  </si>
  <si>
    <t xml:space="preserve"> 431 Namjenski prihodi-proračunski korisnici</t>
  </si>
  <si>
    <t>Izvor financiranja 531</t>
  </si>
  <si>
    <t>Pomoći iz državnog proračuna-proračunski korisnici</t>
  </si>
  <si>
    <t>Izvor financiranja 431</t>
  </si>
  <si>
    <t>Namjenski prihodi-proračunski korisnici</t>
  </si>
  <si>
    <t>Izvor financiranja 581</t>
  </si>
  <si>
    <t>Prijenosi prorač. korisnicima iz nadležnog proračuna</t>
  </si>
  <si>
    <t>Izvor financiranja 611</t>
  </si>
  <si>
    <t>Donacije-proračunski korisnici</t>
  </si>
  <si>
    <t>Izvor financiranja 71</t>
  </si>
  <si>
    <t>Prihodi od prodaje ili zamjene nefinancijske imovine i naknade s naslova osiguranja</t>
  </si>
  <si>
    <t>Laboratorijske usluge</t>
  </si>
  <si>
    <t>Ostale naknade štete pravnim i fizičkim osobama</t>
  </si>
  <si>
    <t>Oprema za grijanje, ventilaciju i hlađenje</t>
  </si>
  <si>
    <t>Glazbeni instrumenti i oprema</t>
  </si>
  <si>
    <t>7 Prihodi od prodaje ili zamjene nefinancijske imovine i naknade s naslova osiguranja</t>
  </si>
  <si>
    <t xml:space="preserve"> 71 Prihodi od prodaje ili zamjene nefinacijske imovine i naknade s naslova osiguranja</t>
  </si>
  <si>
    <t>Izvršenje 1.1.-31.12.2024.</t>
  </si>
  <si>
    <t>Izvršenje 1.1.-31.12.2025.</t>
  </si>
  <si>
    <r>
      <rPr>
        <b/>
        <sz val="10"/>
        <color theme="1"/>
        <rFont val="Arial"/>
        <family val="2"/>
        <charset val="238"/>
      </rPr>
      <t>Napomena:</t>
    </r>
    <r>
      <rPr>
        <sz val="10"/>
        <color theme="1"/>
        <rFont val="Arial"/>
        <family val="2"/>
        <charset val="238"/>
      </rPr>
      <t xml:space="preserve"> Ako se usvojeni Prijedlog izvještaja o izvršenju financijskog plana za razdoblje 1.1.-31.12.2025. godine ne mijenja, isti automatizmom postaje Izvještaj o izvršenju financijskog plana za razdoblje 1.1.-31.12.2025. godine.</t>
    </r>
  </si>
  <si>
    <t>Kapitalne donacije</t>
  </si>
  <si>
    <t>Komunikacijska oprema</t>
  </si>
  <si>
    <t>KLASA: 400-02/26-01/03</t>
  </si>
  <si>
    <t>URBROJ: 2109-50-26-1</t>
  </si>
  <si>
    <t>Čakovec, 5. 3. 2026.</t>
  </si>
  <si>
    <t>IZVJEŠTAJ O IZVRŠENJU FINANCIJSKOG PLANA UMJETNIČKE ŠKOLE MIROSLAV MAGDALENIĆ ČAKOVEC
ZA RAZDOBLJE 1.1.-31.12.2025. GODINE</t>
  </si>
  <si>
    <t xml:space="preserve">IZVJEŠTAJ O IZVRŠENJU FINANCIJSKOG PLANA UMJETNIČKE ŠKOLE MIROSLAV MAGDALENIĆ ČAKOVEC
ZA RAZDOBLJE 1.1.-31.12.2025.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</si>
</sst>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"/>
      <charset val="238"/>
    </font>
    <font>
      <i/>
      <sz val="10"/>
      <color rgb="FF000000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7" fillId="0" borderId="0"/>
    <xf numFmtId="0" fontId="3" fillId="0" borderId="0"/>
    <xf numFmtId="0" fontId="3" fillId="0" borderId="0"/>
    <xf numFmtId="0" fontId="9" fillId="0" borderId="0"/>
    <xf numFmtId="0" fontId="9" fillId="0" borderId="0"/>
  </cellStyleXfs>
  <cellXfs count="28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1" fillId="0" borderId="0" xfId="0" applyFont="1"/>
    <xf numFmtId="0" fontId="0" fillId="0" borderId="0" xfId="0" applyFont="1"/>
    <xf numFmtId="0" fontId="6" fillId="0" borderId="0" xfId="0" applyFont="1" applyAlignment="1">
      <alignment vertical="center" wrapText="1"/>
    </xf>
    <xf numFmtId="164" fontId="0" fillId="0" borderId="0" xfId="0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quotePrefix="1" applyFont="1" applyBorder="1" applyAlignment="1">
      <alignment horizontal="left" wrapText="1"/>
    </xf>
    <xf numFmtId="0" fontId="7" fillId="0" borderId="2" xfId="0" quotePrefix="1" applyFont="1" applyBorder="1" applyAlignment="1">
      <alignment horizontal="left" wrapText="1"/>
    </xf>
    <xf numFmtId="0" fontId="7" fillId="0" borderId="2" xfId="0" quotePrefix="1" applyFont="1" applyBorder="1" applyAlignment="1">
      <alignment horizontal="center" wrapText="1"/>
    </xf>
    <xf numFmtId="0" fontId="7" fillId="0" borderId="2" xfId="0" quotePrefix="1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quotePrefix="1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NumberFormat="1" applyFont="1" applyFill="1" applyBorder="1" applyAlignment="1" applyProtection="1">
      <alignment horizontal="left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7" fillId="0" borderId="2" xfId="0" quotePrefix="1" applyFont="1" applyBorder="1" applyAlignment="1">
      <alignment horizontal="left"/>
    </xf>
    <xf numFmtId="4" fontId="7" fillId="2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4" fontId="7" fillId="0" borderId="3" xfId="0" applyNumberFormat="1" applyFont="1" applyBorder="1" applyAlignment="1">
      <alignment horizontal="right" wrapText="1"/>
    </xf>
    <xf numFmtId="4" fontId="18" fillId="2" borderId="3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/>
    <xf numFmtId="4" fontId="8" fillId="3" borderId="1" xfId="0" quotePrefix="1" applyNumberFormat="1" applyFont="1" applyFill="1" applyBorder="1" applyAlignment="1">
      <alignment horizontal="right"/>
    </xf>
    <xf numFmtId="4" fontId="8" fillId="2" borderId="1" xfId="0" quotePrefix="1" applyNumberFormat="1" applyFont="1" applyFill="1" applyBorder="1" applyAlignment="1">
      <alignment horizontal="right"/>
    </xf>
    <xf numFmtId="4" fontId="8" fillId="3" borderId="3" xfId="0" applyNumberFormat="1" applyFont="1" applyFill="1" applyBorder="1" applyAlignment="1" applyProtection="1">
      <alignment horizontal="right" wrapText="1"/>
    </xf>
    <xf numFmtId="4" fontId="8" fillId="2" borderId="3" xfId="0" quotePrefix="1" applyNumberFormat="1" applyFont="1" applyFill="1" applyBorder="1" applyAlignment="1">
      <alignment horizontal="right"/>
    </xf>
    <xf numFmtId="4" fontId="7" fillId="2" borderId="1" xfId="0" quotePrefix="1" applyNumberFormat="1" applyFont="1" applyFill="1" applyBorder="1" applyAlignment="1">
      <alignment horizontal="right"/>
    </xf>
    <xf numFmtId="4" fontId="7" fillId="2" borderId="3" xfId="0" quotePrefix="1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left" vertical="center"/>
    </xf>
    <xf numFmtId="0" fontId="21" fillId="0" borderId="3" xfId="0" quotePrefix="1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0" fontId="17" fillId="0" borderId="4" xfId="0" applyFont="1" applyFill="1" applyBorder="1" applyAlignment="1">
      <alignment horizontal="center"/>
    </xf>
    <xf numFmtId="0" fontId="17" fillId="0" borderId="4" xfId="0" applyFont="1" applyFill="1" applyBorder="1"/>
    <xf numFmtId="4" fontId="17" fillId="0" borderId="3" xfId="0" applyNumberFormat="1" applyFont="1" applyFill="1" applyBorder="1"/>
    <xf numFmtId="0" fontId="8" fillId="0" borderId="3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1" fillId="0" borderId="3" xfId="0" quotePrefix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 applyProtection="1">
      <alignment horizontal="right" wrapText="1"/>
    </xf>
    <xf numFmtId="4" fontId="23" fillId="0" borderId="4" xfId="0" applyNumberFormat="1" applyFont="1" applyFill="1" applyBorder="1" applyAlignment="1">
      <alignment horizontal="right"/>
    </xf>
    <xf numFmtId="4" fontId="23" fillId="0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>
      <alignment horizontal="right"/>
    </xf>
    <xf numFmtId="0" fontId="0" fillId="0" borderId="0" xfId="0" applyFill="1"/>
    <xf numFmtId="0" fontId="9" fillId="0" borderId="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right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4" fontId="7" fillId="4" borderId="4" xfId="0" applyNumberFormat="1" applyFont="1" applyFill="1" applyBorder="1" applyAlignment="1" applyProtection="1">
      <alignment horizontal="right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4" fontId="7" fillId="2" borderId="3" xfId="0" applyNumberFormat="1" applyFont="1" applyFill="1" applyBorder="1" applyAlignment="1" applyProtection="1">
      <alignment horizontal="righ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4" fontId="7" fillId="2" borderId="4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4" fontId="7" fillId="4" borderId="4" xfId="0" applyNumberFormat="1" applyFont="1" applyFill="1" applyBorder="1" applyAlignment="1">
      <alignment horizontal="right"/>
    </xf>
    <xf numFmtId="0" fontId="22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 wrapText="1"/>
    </xf>
    <xf numFmtId="0" fontId="9" fillId="4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 wrapText="1"/>
    </xf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17" fillId="4" borderId="4" xfId="0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right"/>
    </xf>
    <xf numFmtId="0" fontId="25" fillId="2" borderId="4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left" vertical="center" wrapText="1" indent="1"/>
    </xf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/>
    </xf>
    <xf numFmtId="0" fontId="24" fillId="0" borderId="3" xfId="0" applyFont="1" applyBorder="1"/>
    <xf numFmtId="4" fontId="24" fillId="0" borderId="3" xfId="0" applyNumberFormat="1" applyFont="1" applyBorder="1"/>
    <xf numFmtId="0" fontId="17" fillId="0" borderId="3" xfId="0" applyFont="1" applyBorder="1" applyAlignment="1">
      <alignment wrapText="1"/>
    </xf>
    <xf numFmtId="0" fontId="17" fillId="0" borderId="3" xfId="0" applyFont="1" applyBorder="1"/>
    <xf numFmtId="4" fontId="17" fillId="0" borderId="3" xfId="0" applyNumberFormat="1" applyFont="1" applyBorder="1"/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7" fillId="0" borderId="4" xfId="0" applyFont="1" applyFill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17" fillId="0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left" vertical="center" wrapText="1"/>
    </xf>
    <xf numFmtId="0" fontId="9" fillId="0" borderId="3" xfId="3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4" fontId="7" fillId="5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wrapText="1"/>
    </xf>
    <xf numFmtId="0" fontId="8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vertical="center" wrapText="1"/>
    </xf>
    <xf numFmtId="0" fontId="20" fillId="0" borderId="3" xfId="0" applyFont="1" applyBorder="1"/>
    <xf numFmtId="0" fontId="16" fillId="0" borderId="3" xfId="0" applyFont="1" applyBorder="1"/>
    <xf numFmtId="4" fontId="17" fillId="0" borderId="3" xfId="0" applyNumberFormat="1" applyFont="1" applyBorder="1" applyAlignment="1">
      <alignment horizontal="right"/>
    </xf>
    <xf numFmtId="0" fontId="17" fillId="2" borderId="3" xfId="0" applyFont="1" applyFill="1" applyBorder="1"/>
    <xf numFmtId="0" fontId="17" fillId="2" borderId="3" xfId="0" applyFont="1" applyFill="1" applyBorder="1" applyAlignment="1">
      <alignment horizontal="left"/>
    </xf>
    <xf numFmtId="4" fontId="17" fillId="2" borderId="3" xfId="0" applyNumberFormat="1" applyFont="1" applyFill="1" applyBorder="1"/>
    <xf numFmtId="4" fontId="17" fillId="2" borderId="3" xfId="0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3" xfId="0" applyFont="1" applyBorder="1" applyAlignment="1">
      <alignment horizontal="right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" fontId="9" fillId="0" borderId="3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24" fillId="0" borderId="3" xfId="0" applyNumberFormat="1" applyFont="1" applyBorder="1"/>
    <xf numFmtId="2" fontId="17" fillId="2" borderId="3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 indent="1"/>
    </xf>
    <xf numFmtId="4" fontId="7" fillId="3" borderId="4" xfId="0" applyNumberFormat="1" applyFont="1" applyFill="1" applyBorder="1" applyAlignment="1">
      <alignment horizontal="right"/>
    </xf>
    <xf numFmtId="0" fontId="25" fillId="2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left" vertical="center" wrapText="1"/>
    </xf>
    <xf numFmtId="49" fontId="8" fillId="2" borderId="3" xfId="0" quotePrefix="1" applyNumberFormat="1" applyFont="1" applyFill="1" applyBorder="1" applyAlignment="1">
      <alignment horizontal="left" vertical="center" wrapText="1"/>
    </xf>
    <xf numFmtId="49" fontId="21" fillId="0" borderId="3" xfId="0" quotePrefix="1" applyNumberFormat="1" applyFont="1" applyFill="1" applyBorder="1" applyAlignment="1">
      <alignment horizontal="left" vertical="center" wrapText="1"/>
    </xf>
    <xf numFmtId="2" fontId="17" fillId="0" borderId="3" xfId="0" applyNumberFormat="1" applyFont="1" applyBorder="1" applyAlignment="1">
      <alignment horizontal="right"/>
    </xf>
    <xf numFmtId="2" fontId="24" fillId="0" borderId="3" xfId="0" applyNumberFormat="1" applyFont="1" applyBorder="1" applyAlignment="1">
      <alignment horizontal="right"/>
    </xf>
    <xf numFmtId="2" fontId="17" fillId="0" borderId="3" xfId="0" applyNumberFormat="1" applyFont="1" applyBorder="1"/>
    <xf numFmtId="4" fontId="18" fillId="2" borderId="1" xfId="0" quotePrefix="1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>
      <alignment horizontal="right"/>
    </xf>
    <xf numFmtId="0" fontId="24" fillId="0" borderId="0" xfId="0" applyFont="1"/>
    <xf numFmtId="0" fontId="7" fillId="3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4" fontId="24" fillId="2" borderId="3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4" fontId="7" fillId="6" borderId="4" xfId="0" applyNumberFormat="1" applyFont="1" applyFill="1" applyBorder="1" applyAlignment="1">
      <alignment horizontal="right"/>
    </xf>
    <xf numFmtId="4" fontId="7" fillId="6" borderId="3" xfId="0" applyNumberFormat="1" applyFont="1" applyFill="1" applyBorder="1" applyAlignment="1">
      <alignment horizontal="right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 wrapText="1"/>
    </xf>
    <xf numFmtId="4" fontId="3" fillId="6" borderId="4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0" fontId="3" fillId="6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center" vertical="center" wrapText="1"/>
    </xf>
    <xf numFmtId="0" fontId="29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8" fillId="2" borderId="1" xfId="0" quotePrefix="1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2" borderId="2" xfId="0" quotePrefix="1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4" xfId="0" applyFont="1" applyBorder="1" applyAlignment="1">
      <alignment horizontal="left"/>
    </xf>
  </cellXfs>
  <cellStyles count="6">
    <cellStyle name="Normalno" xfId="0" builtinId="0"/>
    <cellStyle name="Normalno 2" xfId="4" xr:uid="{00000000-0005-0000-0000-000001000000}"/>
    <cellStyle name="Normalno 3" xfId="5" xr:uid="{00000000-0005-0000-0000-000002000000}"/>
    <cellStyle name="Normalno 4" xfId="1" xr:uid="{00000000-0005-0000-0000-000003000000}"/>
    <cellStyle name="Obično_List1" xfId="2" xr:uid="{00000000-0005-0000-0000-000004000000}"/>
    <cellStyle name="Obično_List7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43"/>
  <sheetViews>
    <sheetView zoomScale="98" zoomScaleNormal="98" workbookViewId="0">
      <selection activeCell="A2" sqref="A2"/>
    </sheetView>
  </sheetViews>
  <sheetFormatPr defaultRowHeight="15" x14ac:dyDescent="0.25"/>
  <cols>
    <col min="5" max="5" width="29.5703125" customWidth="1"/>
    <col min="6" max="8" width="28.7109375" customWidth="1"/>
    <col min="9" max="9" width="24.7109375" customWidth="1"/>
    <col min="10" max="10" width="24.85546875" customWidth="1"/>
  </cols>
  <sheetData>
    <row r="1" spans="1:13" ht="42" customHeight="1" x14ac:dyDescent="0.25">
      <c r="A1" s="240" t="s">
        <v>218</v>
      </c>
      <c r="B1" s="240"/>
      <c r="C1" s="240"/>
      <c r="D1" s="240"/>
      <c r="E1" s="240"/>
      <c r="F1" s="240"/>
      <c r="G1" s="240"/>
      <c r="H1" s="240"/>
      <c r="I1" s="240"/>
      <c r="J1" s="240"/>
      <c r="M1" s="8"/>
    </row>
    <row r="2" spans="1:13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75" x14ac:dyDescent="0.25">
      <c r="A3" s="240" t="s">
        <v>20</v>
      </c>
      <c r="B3" s="240"/>
      <c r="C3" s="240"/>
      <c r="D3" s="240"/>
      <c r="E3" s="240"/>
      <c r="F3" s="240"/>
      <c r="G3" s="240"/>
      <c r="H3" s="240"/>
      <c r="I3" s="241"/>
      <c r="J3" s="241"/>
    </row>
    <row r="4" spans="1:13" ht="18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3" ht="18" customHeight="1" x14ac:dyDescent="0.25">
      <c r="A5" s="240" t="s">
        <v>27</v>
      </c>
      <c r="B5" s="242"/>
      <c r="C5" s="242"/>
      <c r="D5" s="242"/>
      <c r="E5" s="242"/>
      <c r="F5" s="242"/>
      <c r="G5" s="242"/>
      <c r="H5" s="242"/>
      <c r="I5" s="242"/>
      <c r="J5" s="242"/>
    </row>
    <row r="6" spans="1:13" ht="18" x14ac:dyDescent="0.25">
      <c r="A6" s="24"/>
      <c r="B6" s="25"/>
      <c r="C6" s="25"/>
      <c r="D6" s="25"/>
      <c r="E6" s="26"/>
      <c r="F6" s="27"/>
      <c r="G6" s="27"/>
      <c r="H6" s="27"/>
      <c r="I6" s="27"/>
      <c r="J6" s="28" t="s">
        <v>52</v>
      </c>
    </row>
    <row r="7" spans="1:13" ht="25.5" customHeight="1" x14ac:dyDescent="0.25">
      <c r="A7" s="10"/>
      <c r="B7" s="11"/>
      <c r="C7" s="11"/>
      <c r="D7" s="12"/>
      <c r="E7" s="29"/>
      <c r="F7" s="64" t="s">
        <v>210</v>
      </c>
      <c r="G7" s="48" t="s">
        <v>174</v>
      </c>
      <c r="H7" s="48" t="s">
        <v>211</v>
      </c>
      <c r="I7" s="48" t="s">
        <v>175</v>
      </c>
      <c r="J7" s="48" t="s">
        <v>176</v>
      </c>
    </row>
    <row r="8" spans="1:13" x14ac:dyDescent="0.25">
      <c r="A8" s="243" t="s">
        <v>0</v>
      </c>
      <c r="B8" s="244"/>
      <c r="C8" s="244"/>
      <c r="D8" s="244"/>
      <c r="E8" s="245"/>
      <c r="F8" s="30">
        <f>F9+F10</f>
        <v>1167054.8</v>
      </c>
      <c r="G8" s="30">
        <f t="shared" ref="G8:H8" si="0">G9</f>
        <v>1387497.13</v>
      </c>
      <c r="H8" s="30">
        <f t="shared" si="0"/>
        <v>1283587.6200000001</v>
      </c>
      <c r="I8" s="30">
        <f>(H8/G8)*100</f>
        <v>92.511010815568326</v>
      </c>
      <c r="J8" s="30">
        <f>(H8/F8)*100</f>
        <v>109.98520549334958</v>
      </c>
    </row>
    <row r="9" spans="1:13" x14ac:dyDescent="0.25">
      <c r="A9" s="238" t="s">
        <v>53</v>
      </c>
      <c r="B9" s="239"/>
      <c r="C9" s="239"/>
      <c r="D9" s="239"/>
      <c r="E9" s="246"/>
      <c r="F9" s="31">
        <v>1167054.8</v>
      </c>
      <c r="G9" s="31">
        <v>1387497.13</v>
      </c>
      <c r="H9" s="31">
        <v>1283587.6200000001</v>
      </c>
      <c r="I9" s="31">
        <f t="shared" ref="I9:I13" si="1">(H9/G9)*100</f>
        <v>92.511010815568326</v>
      </c>
      <c r="J9" s="31">
        <f t="shared" ref="J9:J14" si="2">(H9/F9)*100</f>
        <v>109.98520549334958</v>
      </c>
    </row>
    <row r="10" spans="1:13" x14ac:dyDescent="0.25">
      <c r="A10" s="247" t="s">
        <v>54</v>
      </c>
      <c r="B10" s="246"/>
      <c r="C10" s="246"/>
      <c r="D10" s="246"/>
      <c r="E10" s="246"/>
      <c r="F10" s="31">
        <v>0</v>
      </c>
      <c r="G10" s="31">
        <v>0</v>
      </c>
      <c r="H10" s="31">
        <v>0</v>
      </c>
      <c r="I10" s="31" t="s">
        <v>98</v>
      </c>
      <c r="J10" s="31" t="s">
        <v>98</v>
      </c>
    </row>
    <row r="11" spans="1:13" x14ac:dyDescent="0.25">
      <c r="A11" s="32" t="s">
        <v>1</v>
      </c>
      <c r="B11" s="33"/>
      <c r="C11" s="33"/>
      <c r="D11" s="33"/>
      <c r="E11" s="33"/>
      <c r="F11" s="30">
        <f>F12+F13</f>
        <v>1144113.68</v>
      </c>
      <c r="G11" s="30">
        <f t="shared" ref="G11:H11" si="3">G12+G13</f>
        <v>1450846</v>
      </c>
      <c r="H11" s="30">
        <f t="shared" si="3"/>
        <v>1384181.71</v>
      </c>
      <c r="I11" s="30">
        <f t="shared" si="1"/>
        <v>95.405143619653629</v>
      </c>
      <c r="J11" s="30">
        <f t="shared" si="2"/>
        <v>120.98288257509518</v>
      </c>
    </row>
    <row r="12" spans="1:13" x14ac:dyDescent="0.25">
      <c r="A12" s="248" t="s">
        <v>55</v>
      </c>
      <c r="B12" s="239"/>
      <c r="C12" s="239"/>
      <c r="D12" s="239"/>
      <c r="E12" s="239"/>
      <c r="F12" s="31">
        <v>1127908.19</v>
      </c>
      <c r="G12" s="31">
        <v>1379983.72</v>
      </c>
      <c r="H12" s="31">
        <v>1348625.99</v>
      </c>
      <c r="I12" s="31">
        <f t="shared" si="1"/>
        <v>97.727673917776372</v>
      </c>
      <c r="J12" s="34">
        <f t="shared" si="2"/>
        <v>119.56877358963057</v>
      </c>
    </row>
    <row r="13" spans="1:13" x14ac:dyDescent="0.25">
      <c r="A13" s="247" t="s">
        <v>56</v>
      </c>
      <c r="B13" s="246"/>
      <c r="C13" s="246"/>
      <c r="D13" s="246"/>
      <c r="E13" s="246"/>
      <c r="F13" s="31">
        <v>16205.49</v>
      </c>
      <c r="G13" s="31">
        <v>70862.28</v>
      </c>
      <c r="H13" s="31">
        <v>35555.72</v>
      </c>
      <c r="I13" s="31">
        <f t="shared" si="1"/>
        <v>50.175805802466421</v>
      </c>
      <c r="J13" s="34">
        <f t="shared" si="2"/>
        <v>219.40539903452475</v>
      </c>
    </row>
    <row r="14" spans="1:13" x14ac:dyDescent="0.25">
      <c r="A14" s="249" t="s">
        <v>2</v>
      </c>
      <c r="B14" s="244"/>
      <c r="C14" s="244"/>
      <c r="D14" s="244"/>
      <c r="E14" s="244"/>
      <c r="F14" s="118">
        <f>F9-F11</f>
        <v>22941.120000000112</v>
      </c>
      <c r="G14" s="35">
        <f t="shared" ref="G14:H14" si="4">G9-G11</f>
        <v>-63348.870000000112</v>
      </c>
      <c r="H14" s="35">
        <f t="shared" si="4"/>
        <v>-100594.08999999985</v>
      </c>
      <c r="I14" s="118" t="s">
        <v>98</v>
      </c>
      <c r="J14" s="118">
        <f t="shared" si="2"/>
        <v>-438.48813832977356</v>
      </c>
    </row>
    <row r="15" spans="1:13" ht="18" x14ac:dyDescent="0.25">
      <c r="A15" s="1"/>
      <c r="B15" s="36"/>
      <c r="C15" s="36"/>
      <c r="D15" s="36"/>
      <c r="E15" s="36"/>
      <c r="F15" s="36"/>
      <c r="G15" s="37"/>
      <c r="H15" s="37"/>
      <c r="I15" s="37"/>
      <c r="J15" s="37"/>
    </row>
    <row r="16" spans="1:13" ht="18" customHeight="1" x14ac:dyDescent="0.25">
      <c r="A16" s="240" t="s">
        <v>28</v>
      </c>
      <c r="B16" s="242"/>
      <c r="C16" s="242"/>
      <c r="D16" s="242"/>
      <c r="E16" s="242"/>
      <c r="F16" s="242"/>
      <c r="G16" s="242"/>
      <c r="H16" s="242"/>
      <c r="I16" s="242"/>
      <c r="J16" s="242"/>
    </row>
    <row r="17" spans="1:10" ht="18" x14ac:dyDescent="0.25">
      <c r="A17" s="1"/>
      <c r="B17" s="36"/>
      <c r="C17" s="36"/>
      <c r="D17" s="36"/>
      <c r="E17" s="36"/>
      <c r="F17" s="36"/>
      <c r="G17" s="37"/>
      <c r="H17" s="37"/>
      <c r="I17" s="37"/>
      <c r="J17" s="37"/>
    </row>
    <row r="18" spans="1:10" ht="25.5" customHeight="1" x14ac:dyDescent="0.25">
      <c r="A18" s="10"/>
      <c r="B18" s="11"/>
      <c r="C18" s="11"/>
      <c r="D18" s="12"/>
      <c r="E18" s="29"/>
      <c r="F18" s="64" t="s">
        <v>210</v>
      </c>
      <c r="G18" s="48" t="s">
        <v>174</v>
      </c>
      <c r="H18" s="48" t="s">
        <v>211</v>
      </c>
      <c r="I18" s="48" t="s">
        <v>175</v>
      </c>
      <c r="J18" s="48" t="s">
        <v>176</v>
      </c>
    </row>
    <row r="19" spans="1:10" ht="15.75" customHeight="1" x14ac:dyDescent="0.25">
      <c r="A19" s="238" t="s">
        <v>57</v>
      </c>
      <c r="B19" s="250"/>
      <c r="C19" s="250"/>
      <c r="D19" s="250"/>
      <c r="E19" s="251"/>
      <c r="F19" s="31">
        <v>0</v>
      </c>
      <c r="G19" s="31">
        <v>0</v>
      </c>
      <c r="H19" s="31">
        <v>0</v>
      </c>
      <c r="I19" s="31" t="s">
        <v>98</v>
      </c>
      <c r="J19" s="31" t="s">
        <v>98</v>
      </c>
    </row>
    <row r="20" spans="1:10" x14ac:dyDescent="0.25">
      <c r="A20" s="238" t="s">
        <v>58</v>
      </c>
      <c r="B20" s="239"/>
      <c r="C20" s="239"/>
      <c r="D20" s="239"/>
      <c r="E20" s="239"/>
      <c r="F20" s="31">
        <v>0</v>
      </c>
      <c r="G20" s="31">
        <v>0</v>
      </c>
      <c r="H20" s="31">
        <v>0</v>
      </c>
      <c r="I20" s="31" t="s">
        <v>98</v>
      </c>
      <c r="J20" s="31" t="s">
        <v>98</v>
      </c>
    </row>
    <row r="21" spans="1:10" x14ac:dyDescent="0.25">
      <c r="A21" s="249" t="s">
        <v>4</v>
      </c>
      <c r="B21" s="244"/>
      <c r="C21" s="244"/>
      <c r="D21" s="244"/>
      <c r="E21" s="244"/>
      <c r="F21" s="118">
        <f>F19-F20</f>
        <v>0</v>
      </c>
      <c r="G21" s="118">
        <f t="shared" ref="G21:H21" si="5">G19-G20</f>
        <v>0</v>
      </c>
      <c r="H21" s="118">
        <f t="shared" si="5"/>
        <v>0</v>
      </c>
      <c r="I21" s="118" t="s">
        <v>98</v>
      </c>
      <c r="J21" s="118" t="s">
        <v>98</v>
      </c>
    </row>
    <row r="22" spans="1:10" x14ac:dyDescent="0.25">
      <c r="A22" s="249" t="s">
        <v>59</v>
      </c>
      <c r="B22" s="260"/>
      <c r="C22" s="260"/>
      <c r="D22" s="260"/>
      <c r="E22" s="261"/>
      <c r="F22" s="118">
        <f>F14+F21</f>
        <v>22941.120000000112</v>
      </c>
      <c r="G22" s="35">
        <f t="shared" ref="G22:H22" si="6">G14+G21</f>
        <v>-63348.870000000112</v>
      </c>
      <c r="H22" s="35">
        <f t="shared" si="6"/>
        <v>-100594.08999999985</v>
      </c>
      <c r="I22" s="118" t="s">
        <v>98</v>
      </c>
      <c r="J22" s="118">
        <f>(H22/F22)*100</f>
        <v>-438.48813832977356</v>
      </c>
    </row>
    <row r="23" spans="1:10" ht="18" x14ac:dyDescent="0.25">
      <c r="A23" s="38"/>
      <c r="B23" s="36"/>
      <c r="C23" s="36"/>
      <c r="D23" s="36"/>
      <c r="E23" s="36"/>
      <c r="F23" s="36"/>
      <c r="G23" s="37"/>
      <c r="H23" s="37"/>
      <c r="I23" s="37"/>
      <c r="J23" s="37"/>
    </row>
    <row r="24" spans="1:10" ht="18" customHeight="1" x14ac:dyDescent="0.25">
      <c r="A24" s="259" t="s">
        <v>60</v>
      </c>
      <c r="B24" s="242"/>
      <c r="C24" s="242"/>
      <c r="D24" s="242"/>
      <c r="E24" s="242"/>
      <c r="F24" s="242"/>
      <c r="G24" s="242"/>
      <c r="H24" s="242"/>
      <c r="I24" s="242"/>
      <c r="J24" s="242"/>
    </row>
    <row r="25" spans="1:10" ht="15.75" x14ac:dyDescent="0.25">
      <c r="A25" s="9"/>
      <c r="B25" s="39"/>
      <c r="C25" s="39"/>
      <c r="D25" s="39"/>
      <c r="E25" s="39"/>
      <c r="F25" s="39"/>
      <c r="G25" s="115"/>
      <c r="H25" s="124"/>
      <c r="I25" s="39"/>
      <c r="J25" s="39"/>
    </row>
    <row r="26" spans="1:10" ht="25.5" customHeight="1" x14ac:dyDescent="0.25">
      <c r="A26" s="10"/>
      <c r="B26" s="11"/>
      <c r="C26" s="11"/>
      <c r="D26" s="12"/>
      <c r="E26" s="13"/>
      <c r="F26" s="64" t="s">
        <v>210</v>
      </c>
      <c r="G26" s="48" t="s">
        <v>174</v>
      </c>
      <c r="H26" s="48" t="s">
        <v>211</v>
      </c>
      <c r="I26" s="48" t="s">
        <v>175</v>
      </c>
      <c r="J26" s="48" t="s">
        <v>176</v>
      </c>
    </row>
    <row r="27" spans="1:10" ht="15" customHeight="1" x14ac:dyDescent="0.25">
      <c r="A27" s="252" t="s">
        <v>61</v>
      </c>
      <c r="B27" s="253"/>
      <c r="C27" s="253"/>
      <c r="D27" s="253"/>
      <c r="E27" s="254"/>
      <c r="F27" s="42">
        <v>40407.75</v>
      </c>
      <c r="G27" s="42">
        <v>63348.87</v>
      </c>
      <c r="H27" s="42">
        <v>63348.87</v>
      </c>
      <c r="I27" s="42">
        <f t="shared" ref="I27" si="7">(H27/G27)*100</f>
        <v>100</v>
      </c>
      <c r="J27" s="44">
        <f>(H27/F27)*100</f>
        <v>156.77405943166843</v>
      </c>
    </row>
    <row r="28" spans="1:10" ht="30" customHeight="1" x14ac:dyDescent="0.25">
      <c r="A28" s="257" t="s">
        <v>62</v>
      </c>
      <c r="B28" s="258"/>
      <c r="C28" s="258"/>
      <c r="D28" s="258"/>
      <c r="E28" s="258"/>
      <c r="F28" s="43">
        <f>F22+F27</f>
        <v>63348.870000000112</v>
      </c>
      <c r="G28" s="43">
        <f t="shared" ref="G28:H28" si="8">G22+G27</f>
        <v>-1.0913936421275139E-10</v>
      </c>
      <c r="H28" s="215">
        <f t="shared" si="8"/>
        <v>-37245.219999999848</v>
      </c>
      <c r="I28" s="43" t="s">
        <v>98</v>
      </c>
      <c r="J28" s="45">
        <f>(H28/F28)*100</f>
        <v>-58.793819053125631</v>
      </c>
    </row>
    <row r="29" spans="1:10" ht="45" customHeight="1" x14ac:dyDescent="0.25">
      <c r="A29" s="262" t="s">
        <v>63</v>
      </c>
      <c r="B29" s="263"/>
      <c r="C29" s="263"/>
      <c r="D29" s="263"/>
      <c r="E29" s="264"/>
      <c r="F29" s="43">
        <f>F14+F21+F27-F28</f>
        <v>0</v>
      </c>
      <c r="G29" s="43">
        <f t="shared" ref="G29:H29" si="9">G14+G21+G27-G28</f>
        <v>0</v>
      </c>
      <c r="H29" s="43">
        <f t="shared" si="9"/>
        <v>0</v>
      </c>
      <c r="I29" s="43" t="s">
        <v>98</v>
      </c>
      <c r="J29" s="45" t="s">
        <v>98</v>
      </c>
    </row>
    <row r="30" spans="1:10" ht="15.75" x14ac:dyDescent="0.25">
      <c r="A30" s="14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15" customHeight="1" x14ac:dyDescent="0.25">
      <c r="A31" s="265" t="s">
        <v>64</v>
      </c>
      <c r="B31" s="265"/>
      <c r="C31" s="265"/>
      <c r="D31" s="265"/>
      <c r="E31" s="265"/>
      <c r="F31" s="265"/>
      <c r="G31" s="265"/>
      <c r="H31" s="265"/>
      <c r="I31" s="265"/>
      <c r="J31" s="265"/>
    </row>
    <row r="32" spans="1:10" ht="11.25" customHeight="1" x14ac:dyDescent="0.25">
      <c r="A32" s="15"/>
      <c r="B32" s="16"/>
      <c r="C32" s="16"/>
      <c r="D32" s="16"/>
      <c r="E32" s="16"/>
      <c r="F32" s="16"/>
      <c r="G32" s="17"/>
      <c r="H32" s="17"/>
      <c r="I32" s="17"/>
      <c r="J32" s="17"/>
    </row>
    <row r="33" spans="1:10" ht="25.5" customHeight="1" x14ac:dyDescent="0.25">
      <c r="A33" s="18"/>
      <c r="B33" s="19"/>
      <c r="C33" s="19"/>
      <c r="D33" s="20"/>
      <c r="E33" s="21"/>
      <c r="F33" s="64" t="s">
        <v>210</v>
      </c>
      <c r="G33" s="48" t="s">
        <v>174</v>
      </c>
      <c r="H33" s="48" t="s">
        <v>211</v>
      </c>
      <c r="I33" s="48" t="s">
        <v>175</v>
      </c>
      <c r="J33" s="48" t="s">
        <v>176</v>
      </c>
    </row>
    <row r="34" spans="1:10" ht="15" customHeight="1" x14ac:dyDescent="0.25">
      <c r="A34" s="252" t="s">
        <v>61</v>
      </c>
      <c r="B34" s="253"/>
      <c r="C34" s="253"/>
      <c r="D34" s="253"/>
      <c r="E34" s="254"/>
      <c r="F34" s="42">
        <v>0</v>
      </c>
      <c r="G34" s="42">
        <v>0</v>
      </c>
      <c r="H34" s="42">
        <v>0</v>
      </c>
      <c r="I34" s="42" t="s">
        <v>98</v>
      </c>
      <c r="J34" s="44" t="s">
        <v>98</v>
      </c>
    </row>
    <row r="35" spans="1:10" ht="30" customHeight="1" x14ac:dyDescent="0.25">
      <c r="A35" s="252" t="s">
        <v>3</v>
      </c>
      <c r="B35" s="253"/>
      <c r="C35" s="253"/>
      <c r="D35" s="253"/>
      <c r="E35" s="254"/>
      <c r="F35" s="42">
        <v>0</v>
      </c>
      <c r="G35" s="42">
        <v>0</v>
      </c>
      <c r="H35" s="42">
        <v>0</v>
      </c>
      <c r="I35" s="42" t="s">
        <v>98</v>
      </c>
      <c r="J35" s="44" t="s">
        <v>98</v>
      </c>
    </row>
    <row r="36" spans="1:10" ht="15" customHeight="1" x14ac:dyDescent="0.25">
      <c r="A36" s="252" t="s">
        <v>65</v>
      </c>
      <c r="B36" s="255"/>
      <c r="C36" s="255"/>
      <c r="D36" s="255"/>
      <c r="E36" s="256"/>
      <c r="F36" s="42">
        <v>0</v>
      </c>
      <c r="G36" s="42">
        <v>0</v>
      </c>
      <c r="H36" s="42">
        <v>0</v>
      </c>
      <c r="I36" s="42" t="s">
        <v>98</v>
      </c>
      <c r="J36" s="44" t="s">
        <v>98</v>
      </c>
    </row>
    <row r="37" spans="1:10" ht="15" customHeight="1" x14ac:dyDescent="0.25">
      <c r="A37" s="257" t="s">
        <v>62</v>
      </c>
      <c r="B37" s="258"/>
      <c r="C37" s="258"/>
      <c r="D37" s="258"/>
      <c r="E37" s="258"/>
      <c r="F37" s="46">
        <f>F34-F35+F36</f>
        <v>0</v>
      </c>
      <c r="G37" s="46">
        <f t="shared" ref="G37:H37" si="10">G34-G35+G36</f>
        <v>0</v>
      </c>
      <c r="H37" s="46">
        <f t="shared" si="10"/>
        <v>0</v>
      </c>
      <c r="I37" s="46" t="s">
        <v>98</v>
      </c>
      <c r="J37" s="47" t="s">
        <v>98</v>
      </c>
    </row>
    <row r="38" spans="1:10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</row>
    <row r="39" spans="1:10" x14ac:dyDescent="0.25">
      <c r="A39" s="217" t="s">
        <v>212</v>
      </c>
      <c r="B39" s="217"/>
      <c r="C39" s="217"/>
      <c r="D39" s="217"/>
      <c r="E39" s="217"/>
      <c r="F39" s="217"/>
      <c r="G39" s="217"/>
      <c r="H39" s="217"/>
      <c r="I39" s="217"/>
      <c r="J39" s="217"/>
    </row>
    <row r="40" spans="1:10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</row>
    <row r="41" spans="1:10" x14ac:dyDescent="0.25">
      <c r="A41" s="237" t="s">
        <v>215</v>
      </c>
      <c r="B41" s="237"/>
      <c r="C41" s="237"/>
      <c r="D41" s="41"/>
      <c r="E41" s="41"/>
      <c r="F41" s="41"/>
      <c r="G41" s="41"/>
      <c r="H41" s="41"/>
      <c r="I41" s="41"/>
      <c r="J41" s="41"/>
    </row>
    <row r="42" spans="1:10" x14ac:dyDescent="0.25">
      <c r="A42" s="237" t="s">
        <v>216</v>
      </c>
      <c r="B42" s="237"/>
      <c r="C42" s="237"/>
      <c r="D42" s="41"/>
      <c r="E42" s="41"/>
      <c r="F42" s="41"/>
      <c r="G42" s="41"/>
      <c r="H42" s="41"/>
      <c r="I42" s="41" t="s">
        <v>50</v>
      </c>
      <c r="J42" s="41"/>
    </row>
    <row r="43" spans="1:10" x14ac:dyDescent="0.25">
      <c r="A43" s="237" t="s">
        <v>217</v>
      </c>
      <c r="B43" s="237"/>
      <c r="C43" s="237"/>
      <c r="D43" s="41"/>
      <c r="E43" s="41"/>
      <c r="F43" s="41"/>
      <c r="G43" s="41"/>
      <c r="H43" s="41"/>
      <c r="I43" s="41" t="s">
        <v>51</v>
      </c>
      <c r="J43" s="41"/>
    </row>
  </sheetData>
  <mergeCells count="26">
    <mergeCell ref="A36:E36"/>
    <mergeCell ref="A37:E37"/>
    <mergeCell ref="A21:E21"/>
    <mergeCell ref="A24:J24"/>
    <mergeCell ref="A27:E27"/>
    <mergeCell ref="A22:E22"/>
    <mergeCell ref="A28:E28"/>
    <mergeCell ref="A29:E29"/>
    <mergeCell ref="A31:J31"/>
    <mergeCell ref="A34:E34"/>
    <mergeCell ref="A41:C41"/>
    <mergeCell ref="A42:C42"/>
    <mergeCell ref="A43:C43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5:E35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106"/>
  <sheetViews>
    <sheetView zoomScaleNormal="100" zoomScaleSheetLayoutView="100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1.7109375" customWidth="1"/>
    <col min="4" max="4" width="8.42578125" customWidth="1"/>
    <col min="5" max="5" width="41.7109375" customWidth="1"/>
    <col min="6" max="8" width="28.7109375" customWidth="1"/>
    <col min="9" max="10" width="24.7109375" customWidth="1"/>
  </cols>
  <sheetData>
    <row r="1" spans="1:10" ht="42" customHeight="1" x14ac:dyDescent="0.25">
      <c r="A1" s="240" t="s">
        <v>218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 ht="18" customHeight="1" x14ac:dyDescent="0.25">
      <c r="A2" s="22"/>
      <c r="B2" s="22"/>
      <c r="C2" s="134"/>
      <c r="D2" s="134"/>
      <c r="E2" s="22"/>
      <c r="F2" s="22"/>
      <c r="G2" s="116"/>
      <c r="H2" s="125"/>
      <c r="I2" s="22"/>
      <c r="J2" s="22"/>
    </row>
    <row r="3" spans="1:10" ht="15.75" x14ac:dyDescent="0.25">
      <c r="A3" s="240" t="s">
        <v>20</v>
      </c>
      <c r="B3" s="240"/>
      <c r="C3" s="240"/>
      <c r="D3" s="240"/>
      <c r="E3" s="240"/>
      <c r="F3" s="240"/>
      <c r="G3" s="240"/>
      <c r="H3" s="240"/>
      <c r="I3" s="241"/>
      <c r="J3" s="241"/>
    </row>
    <row r="4" spans="1:10" ht="15.75" x14ac:dyDescent="0.25">
      <c r="A4" s="22"/>
      <c r="B4" s="22"/>
      <c r="C4" s="134"/>
      <c r="D4" s="134"/>
      <c r="E4" s="22"/>
      <c r="F4" s="22"/>
      <c r="G4" s="116"/>
      <c r="H4" s="125"/>
      <c r="I4" s="23"/>
      <c r="J4" s="23"/>
    </row>
    <row r="5" spans="1:10" ht="18" customHeight="1" x14ac:dyDescent="0.25">
      <c r="A5" s="240" t="s">
        <v>6</v>
      </c>
      <c r="B5" s="242"/>
      <c r="C5" s="242"/>
      <c r="D5" s="242"/>
      <c r="E5" s="242"/>
      <c r="F5" s="242"/>
      <c r="G5" s="242"/>
      <c r="H5" s="242"/>
      <c r="I5" s="242"/>
      <c r="J5" s="242"/>
    </row>
    <row r="6" spans="1:10" ht="15.75" x14ac:dyDescent="0.25">
      <c r="A6" s="22"/>
      <c r="B6" s="22"/>
      <c r="C6" s="134"/>
      <c r="D6" s="134"/>
      <c r="E6" s="22"/>
      <c r="F6" s="22"/>
      <c r="G6" s="116"/>
      <c r="H6" s="125"/>
      <c r="I6" s="23"/>
      <c r="J6" s="23"/>
    </row>
    <row r="7" spans="1:10" x14ac:dyDescent="0.25">
      <c r="A7" s="240" t="s">
        <v>80</v>
      </c>
      <c r="B7" s="266"/>
      <c r="C7" s="266"/>
      <c r="D7" s="266"/>
      <c r="E7" s="266"/>
      <c r="F7" s="266"/>
      <c r="G7" s="266"/>
      <c r="H7" s="266"/>
      <c r="I7" s="266"/>
      <c r="J7" s="266"/>
    </row>
    <row r="8" spans="1:10" ht="15.75" x14ac:dyDescent="0.25">
      <c r="A8" s="22"/>
      <c r="B8" s="22"/>
      <c r="C8" s="134"/>
      <c r="D8" s="134"/>
      <c r="E8" s="22"/>
      <c r="F8" s="22"/>
      <c r="G8" s="116"/>
      <c r="H8" s="125"/>
      <c r="I8" s="23"/>
      <c r="J8" s="23"/>
    </row>
    <row r="9" spans="1:10" ht="25.5" x14ac:dyDescent="0.25">
      <c r="A9" s="48" t="s">
        <v>7</v>
      </c>
      <c r="B9" s="49" t="s">
        <v>8</v>
      </c>
      <c r="C9" s="49" t="s">
        <v>101</v>
      </c>
      <c r="D9" s="49" t="s">
        <v>102</v>
      </c>
      <c r="E9" s="49" t="s">
        <v>5</v>
      </c>
      <c r="F9" s="64" t="s">
        <v>210</v>
      </c>
      <c r="G9" s="48" t="s">
        <v>174</v>
      </c>
      <c r="H9" s="48" t="s">
        <v>211</v>
      </c>
      <c r="I9" s="48" t="s">
        <v>175</v>
      </c>
      <c r="J9" s="48" t="s">
        <v>176</v>
      </c>
    </row>
    <row r="10" spans="1:10" x14ac:dyDescent="0.25">
      <c r="A10" s="85"/>
      <c r="B10" s="86"/>
      <c r="C10" s="86"/>
      <c r="D10" s="86"/>
      <c r="E10" s="87" t="s">
        <v>0</v>
      </c>
      <c r="F10" s="88">
        <f>F11+F31</f>
        <v>1167054.8</v>
      </c>
      <c r="G10" s="88">
        <f t="shared" ref="G10:H10" si="0">G11+G31</f>
        <v>1387497.13</v>
      </c>
      <c r="H10" s="88">
        <f t="shared" si="0"/>
        <v>1283587.6200000001</v>
      </c>
      <c r="I10" s="88">
        <f>(H10/G10)*100</f>
        <v>92.511010815568326</v>
      </c>
      <c r="J10" s="88">
        <f>(H10/F10)*100</f>
        <v>109.98520549334958</v>
      </c>
    </row>
    <row r="11" spans="1:10" ht="15.75" customHeight="1" x14ac:dyDescent="0.25">
      <c r="A11" s="148">
        <v>6</v>
      </c>
      <c r="B11" s="148"/>
      <c r="C11" s="148"/>
      <c r="D11" s="148"/>
      <c r="E11" s="148" t="s">
        <v>9</v>
      </c>
      <c r="F11" s="149">
        <f t="shared" ref="F11:H11" si="1">F12+F18+F21+F24+F28</f>
        <v>1167054.8</v>
      </c>
      <c r="G11" s="149">
        <f t="shared" si="1"/>
        <v>1387497.13</v>
      </c>
      <c r="H11" s="149">
        <f t="shared" si="1"/>
        <v>1283587.6200000001</v>
      </c>
      <c r="I11" s="149">
        <f t="shared" ref="I11:I33" si="2">(H11/G11)*100</f>
        <v>92.511010815568326</v>
      </c>
      <c r="J11" s="149">
        <f t="shared" ref="J11:J36" si="3">(H11/F11)*100</f>
        <v>109.98520549334958</v>
      </c>
    </row>
    <row r="12" spans="1:10" ht="25.5" x14ac:dyDescent="0.25">
      <c r="A12" s="89"/>
      <c r="B12" s="89">
        <v>63</v>
      </c>
      <c r="C12" s="89"/>
      <c r="D12" s="89"/>
      <c r="E12" s="89" t="s">
        <v>29</v>
      </c>
      <c r="F12" s="30">
        <f>F13+F15</f>
        <v>1017735.88</v>
      </c>
      <c r="G12" s="30">
        <v>1230757.8799999999</v>
      </c>
      <c r="H12" s="30">
        <f>H13+H15</f>
        <v>1123626.0900000001</v>
      </c>
      <c r="I12" s="30">
        <f t="shared" si="2"/>
        <v>91.295461784896332</v>
      </c>
      <c r="J12" s="30">
        <f t="shared" si="3"/>
        <v>110.40448824502485</v>
      </c>
    </row>
    <row r="13" spans="1:10" ht="25.5" x14ac:dyDescent="0.25">
      <c r="A13" s="68"/>
      <c r="B13" s="68"/>
      <c r="C13" s="68">
        <v>636</v>
      </c>
      <c r="D13" s="68"/>
      <c r="E13" s="68" t="s">
        <v>103</v>
      </c>
      <c r="F13" s="56">
        <f>F14</f>
        <v>1015705.88</v>
      </c>
      <c r="G13" s="56"/>
      <c r="H13" s="56">
        <f t="shared" ref="H13" si="4">H14</f>
        <v>1114326.8600000001</v>
      </c>
      <c r="I13" s="56" t="s">
        <v>98</v>
      </c>
      <c r="J13" s="56">
        <f t="shared" si="3"/>
        <v>109.70960018465188</v>
      </c>
    </row>
    <row r="14" spans="1:10" ht="25.5" x14ac:dyDescent="0.25">
      <c r="A14" s="68"/>
      <c r="B14" s="54"/>
      <c r="C14" s="54"/>
      <c r="D14" s="54">
        <v>6361</v>
      </c>
      <c r="E14" s="54" t="s">
        <v>104</v>
      </c>
      <c r="F14" s="52">
        <v>1015705.88</v>
      </c>
      <c r="G14" s="52"/>
      <c r="H14" s="52">
        <v>1114326.8600000001</v>
      </c>
      <c r="I14" s="52" t="s">
        <v>98</v>
      </c>
      <c r="J14" s="52">
        <f t="shared" si="3"/>
        <v>109.70960018465188</v>
      </c>
    </row>
    <row r="15" spans="1:10" ht="25.5" x14ac:dyDescent="0.25">
      <c r="A15" s="68"/>
      <c r="B15" s="68"/>
      <c r="C15" s="68">
        <v>639</v>
      </c>
      <c r="D15" s="68"/>
      <c r="E15" s="68" t="s">
        <v>105</v>
      </c>
      <c r="F15" s="56">
        <f>F16</f>
        <v>2030</v>
      </c>
      <c r="G15" s="56"/>
      <c r="H15" s="56">
        <f>H16+H17</f>
        <v>9299.23</v>
      </c>
      <c r="I15" s="56" t="s">
        <v>98</v>
      </c>
      <c r="J15" s="56">
        <f t="shared" si="3"/>
        <v>458.09014778325121</v>
      </c>
    </row>
    <row r="16" spans="1:10" ht="25.5" x14ac:dyDescent="0.25">
      <c r="A16" s="68"/>
      <c r="B16" s="54"/>
      <c r="C16" s="54"/>
      <c r="D16" s="54">
        <v>6391</v>
      </c>
      <c r="E16" s="54" t="s">
        <v>106</v>
      </c>
      <c r="F16" s="52">
        <v>2030</v>
      </c>
      <c r="G16" s="52"/>
      <c r="H16" s="52">
        <v>8548.2199999999993</v>
      </c>
      <c r="I16" s="52" t="s">
        <v>98</v>
      </c>
      <c r="J16" s="52">
        <f t="shared" si="3"/>
        <v>421.09458128078813</v>
      </c>
    </row>
    <row r="17" spans="1:10" ht="25.5" x14ac:dyDescent="0.25">
      <c r="A17" s="68"/>
      <c r="B17" s="54"/>
      <c r="C17" s="54"/>
      <c r="D17" s="54">
        <v>6392</v>
      </c>
      <c r="E17" s="54" t="s">
        <v>177</v>
      </c>
      <c r="F17" s="52">
        <v>0</v>
      </c>
      <c r="G17" s="52"/>
      <c r="H17" s="52">
        <v>751.01</v>
      </c>
      <c r="I17" s="52" t="s">
        <v>98</v>
      </c>
      <c r="J17" s="52" t="s">
        <v>98</v>
      </c>
    </row>
    <row r="18" spans="1:10" x14ac:dyDescent="0.25">
      <c r="A18" s="96"/>
      <c r="B18" s="96">
        <v>64</v>
      </c>
      <c r="C18" s="96"/>
      <c r="D18" s="96"/>
      <c r="E18" s="96" t="s">
        <v>39</v>
      </c>
      <c r="F18" s="30">
        <f>F19</f>
        <v>51.92</v>
      </c>
      <c r="G18" s="30">
        <v>31</v>
      </c>
      <c r="H18" s="30">
        <f>H19</f>
        <v>38.28</v>
      </c>
      <c r="I18" s="30">
        <f t="shared" si="2"/>
        <v>123.48387096774194</v>
      </c>
      <c r="J18" s="30">
        <f t="shared" si="3"/>
        <v>73.728813559322035</v>
      </c>
    </row>
    <row r="19" spans="1:10" x14ac:dyDescent="0.25">
      <c r="A19" s="69"/>
      <c r="B19" s="69"/>
      <c r="C19" s="69">
        <v>641</v>
      </c>
      <c r="D19" s="69"/>
      <c r="E19" s="69" t="s">
        <v>107</v>
      </c>
      <c r="F19" s="56">
        <f>F20</f>
        <v>51.92</v>
      </c>
      <c r="G19" s="56"/>
      <c r="H19" s="56">
        <f t="shared" ref="H19" si="5">H20</f>
        <v>38.28</v>
      </c>
      <c r="I19" s="56" t="s">
        <v>98</v>
      </c>
      <c r="J19" s="56">
        <f t="shared" si="3"/>
        <v>73.728813559322035</v>
      </c>
    </row>
    <row r="20" spans="1:10" x14ac:dyDescent="0.25">
      <c r="A20" s="69"/>
      <c r="B20" s="50"/>
      <c r="C20" s="50"/>
      <c r="D20" s="50">
        <v>6413</v>
      </c>
      <c r="E20" s="50" t="s">
        <v>108</v>
      </c>
      <c r="F20" s="52">
        <v>51.92</v>
      </c>
      <c r="G20" s="52"/>
      <c r="H20" s="52">
        <v>38.28</v>
      </c>
      <c r="I20" s="52" t="s">
        <v>98</v>
      </c>
      <c r="J20" s="52">
        <f t="shared" si="3"/>
        <v>73.728813559322035</v>
      </c>
    </row>
    <row r="21" spans="1:10" ht="25.5" customHeight="1" x14ac:dyDescent="0.25">
      <c r="A21" s="96"/>
      <c r="B21" s="96">
        <v>65</v>
      </c>
      <c r="C21" s="96"/>
      <c r="D21" s="96"/>
      <c r="E21" s="150" t="s">
        <v>41</v>
      </c>
      <c r="F21" s="30">
        <f>F22</f>
        <v>100420</v>
      </c>
      <c r="G21" s="30">
        <v>102656.25</v>
      </c>
      <c r="H21" s="30">
        <f>H22</f>
        <v>105871.25</v>
      </c>
      <c r="I21" s="30">
        <f t="shared" si="2"/>
        <v>103.13181126331811</v>
      </c>
      <c r="J21" s="30">
        <f t="shared" si="3"/>
        <v>105.42845050786696</v>
      </c>
    </row>
    <row r="22" spans="1:10" ht="15" customHeight="1" x14ac:dyDescent="0.25">
      <c r="A22" s="69"/>
      <c r="B22" s="69"/>
      <c r="C22" s="69">
        <v>652</v>
      </c>
      <c r="D22" s="69"/>
      <c r="E22" s="146" t="s">
        <v>109</v>
      </c>
      <c r="F22" s="57">
        <f>F23</f>
        <v>100420</v>
      </c>
      <c r="G22" s="57"/>
      <c r="H22" s="57">
        <f t="shared" ref="H22" si="6">H23</f>
        <v>105871.25</v>
      </c>
      <c r="I22" s="57" t="s">
        <v>98</v>
      </c>
      <c r="J22" s="57">
        <f t="shared" si="3"/>
        <v>105.42845050786696</v>
      </c>
    </row>
    <row r="23" spans="1:10" ht="15" customHeight="1" x14ac:dyDescent="0.25">
      <c r="A23" s="69"/>
      <c r="B23" s="50"/>
      <c r="C23" s="50"/>
      <c r="D23" s="50">
        <v>6526</v>
      </c>
      <c r="E23" s="70" t="s">
        <v>110</v>
      </c>
      <c r="F23" s="53">
        <v>100420</v>
      </c>
      <c r="G23" s="53"/>
      <c r="H23" s="53">
        <v>105871.25</v>
      </c>
      <c r="I23" s="53" t="s">
        <v>98</v>
      </c>
      <c r="J23" s="53">
        <f t="shared" si="3"/>
        <v>105.42845050786696</v>
      </c>
    </row>
    <row r="24" spans="1:10" ht="25.5" x14ac:dyDescent="0.25">
      <c r="A24" s="96"/>
      <c r="B24" s="96">
        <v>66</v>
      </c>
      <c r="C24" s="96"/>
      <c r="D24" s="96"/>
      <c r="E24" s="150" t="s">
        <v>40</v>
      </c>
      <c r="F24" s="98">
        <f>F25</f>
        <v>400</v>
      </c>
      <c r="G24" s="98">
        <v>1260</v>
      </c>
      <c r="H24" s="98">
        <f>H25</f>
        <v>1260</v>
      </c>
      <c r="I24" s="98">
        <f>(H24/G24)*100</f>
        <v>100</v>
      </c>
      <c r="J24" s="30">
        <f>(H24/F24)*100</f>
        <v>315</v>
      </c>
    </row>
    <row r="25" spans="1:10" ht="38.25" x14ac:dyDescent="0.25">
      <c r="A25" s="69"/>
      <c r="B25" s="69"/>
      <c r="C25" s="69">
        <v>663</v>
      </c>
      <c r="D25" s="69"/>
      <c r="E25" s="153" t="s">
        <v>111</v>
      </c>
      <c r="F25" s="57">
        <f>F26+F27</f>
        <v>400</v>
      </c>
      <c r="G25" s="57"/>
      <c r="H25" s="57">
        <f t="shared" ref="H25" si="7">H26</f>
        <v>1260</v>
      </c>
      <c r="I25" s="57" t="s">
        <v>98</v>
      </c>
      <c r="J25" s="52" t="s">
        <v>98</v>
      </c>
    </row>
    <row r="26" spans="1:10" x14ac:dyDescent="0.25">
      <c r="A26" s="69"/>
      <c r="B26" s="50"/>
      <c r="C26" s="50"/>
      <c r="D26" s="50">
        <v>6631</v>
      </c>
      <c r="E26" s="70" t="s">
        <v>112</v>
      </c>
      <c r="F26" s="53">
        <v>0</v>
      </c>
      <c r="G26" s="53"/>
      <c r="H26" s="53">
        <v>1260</v>
      </c>
      <c r="I26" s="53" t="s">
        <v>98</v>
      </c>
      <c r="J26" s="52" t="s">
        <v>98</v>
      </c>
    </row>
    <row r="27" spans="1:10" x14ac:dyDescent="0.25">
      <c r="A27" s="69"/>
      <c r="B27" s="50"/>
      <c r="C27" s="50"/>
      <c r="D27" s="50">
        <v>6632</v>
      </c>
      <c r="E27" s="70" t="s">
        <v>213</v>
      </c>
      <c r="F27" s="53">
        <v>400</v>
      </c>
      <c r="G27" s="53"/>
      <c r="H27" s="53">
        <v>0</v>
      </c>
      <c r="I27" s="53" t="s">
        <v>98</v>
      </c>
      <c r="J27" s="53" t="s">
        <v>98</v>
      </c>
    </row>
    <row r="28" spans="1:10" ht="25.5" x14ac:dyDescent="0.25">
      <c r="A28" s="96"/>
      <c r="B28" s="96">
        <v>67</v>
      </c>
      <c r="C28" s="96"/>
      <c r="D28" s="96"/>
      <c r="E28" s="89" t="s">
        <v>30</v>
      </c>
      <c r="F28" s="30">
        <f>F29</f>
        <v>48447</v>
      </c>
      <c r="G28" s="30">
        <v>52792</v>
      </c>
      <c r="H28" s="30">
        <f>H29</f>
        <v>52792</v>
      </c>
      <c r="I28" s="30">
        <f t="shared" si="2"/>
        <v>100</v>
      </c>
      <c r="J28" s="30">
        <f t="shared" si="3"/>
        <v>108.96856358494851</v>
      </c>
    </row>
    <row r="29" spans="1:10" ht="38.25" x14ac:dyDescent="0.25">
      <c r="A29" s="69"/>
      <c r="B29" s="69"/>
      <c r="C29" s="69">
        <v>671</v>
      </c>
      <c r="D29" s="69"/>
      <c r="E29" s="153" t="s">
        <v>113</v>
      </c>
      <c r="F29" s="56">
        <f>F30</f>
        <v>48447</v>
      </c>
      <c r="G29" s="56"/>
      <c r="H29" s="56">
        <f t="shared" ref="H29" si="8">H30</f>
        <v>52792</v>
      </c>
      <c r="I29" s="56" t="s">
        <v>98</v>
      </c>
      <c r="J29" s="56">
        <f t="shared" si="3"/>
        <v>108.96856358494851</v>
      </c>
    </row>
    <row r="30" spans="1:10" ht="25.5" x14ac:dyDescent="0.25">
      <c r="A30" s="69"/>
      <c r="B30" s="50"/>
      <c r="C30" s="50"/>
      <c r="D30" s="50">
        <v>6711</v>
      </c>
      <c r="E30" s="147" t="s">
        <v>114</v>
      </c>
      <c r="F30" s="52">
        <v>48447</v>
      </c>
      <c r="G30" s="52"/>
      <c r="H30" s="52">
        <v>52792</v>
      </c>
      <c r="I30" s="52" t="s">
        <v>98</v>
      </c>
      <c r="J30" s="52">
        <f t="shared" si="3"/>
        <v>108.96856358494851</v>
      </c>
    </row>
    <row r="31" spans="1:10" x14ac:dyDescent="0.25">
      <c r="A31" s="151">
        <v>7</v>
      </c>
      <c r="B31" s="152"/>
      <c r="C31" s="152"/>
      <c r="D31" s="152"/>
      <c r="E31" s="148" t="s">
        <v>82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</row>
    <row r="32" spans="1:10" x14ac:dyDescent="0.25">
      <c r="A32" s="148">
        <v>9</v>
      </c>
      <c r="B32" s="148"/>
      <c r="C32" s="148"/>
      <c r="D32" s="148"/>
      <c r="E32" s="148" t="s">
        <v>47</v>
      </c>
      <c r="F32" s="149">
        <f>F33</f>
        <v>40407.75</v>
      </c>
      <c r="G32" s="149">
        <f t="shared" ref="G32:H32" si="9">G33</f>
        <v>63348.87</v>
      </c>
      <c r="H32" s="149">
        <f t="shared" si="9"/>
        <v>-37245.22</v>
      </c>
      <c r="I32" s="149">
        <f t="shared" si="2"/>
        <v>-58.793819053125965</v>
      </c>
      <c r="J32" s="149">
        <f t="shared" si="3"/>
        <v>-92.173456824495304</v>
      </c>
    </row>
    <row r="33" spans="1:10" x14ac:dyDescent="0.25">
      <c r="A33" s="89"/>
      <c r="B33" s="89">
        <v>92</v>
      </c>
      <c r="C33" s="89"/>
      <c r="D33" s="89"/>
      <c r="E33" s="89" t="s">
        <v>48</v>
      </c>
      <c r="F33" s="30">
        <f>F34</f>
        <v>40407.75</v>
      </c>
      <c r="G33" s="30">
        <v>63348.87</v>
      </c>
      <c r="H33" s="30">
        <f>H34</f>
        <v>-37245.22</v>
      </c>
      <c r="I33" s="30">
        <f t="shared" si="2"/>
        <v>-58.793819053125965</v>
      </c>
      <c r="J33" s="30">
        <f t="shared" si="3"/>
        <v>-92.173456824495304</v>
      </c>
    </row>
    <row r="34" spans="1:10" x14ac:dyDescent="0.25">
      <c r="A34" s="68"/>
      <c r="B34" s="68"/>
      <c r="C34" s="68">
        <v>922</v>
      </c>
      <c r="D34" s="68"/>
      <c r="E34" s="68" t="s">
        <v>115</v>
      </c>
      <c r="F34" s="56">
        <f>F35-F36</f>
        <v>40407.75</v>
      </c>
      <c r="G34" s="56"/>
      <c r="H34" s="56">
        <f t="shared" ref="H34" si="10">H35-H36</f>
        <v>-37245.22</v>
      </c>
      <c r="I34" s="56" t="s">
        <v>98</v>
      </c>
      <c r="J34" s="56">
        <f t="shared" si="3"/>
        <v>-92.173456824495304</v>
      </c>
    </row>
    <row r="35" spans="1:10" x14ac:dyDescent="0.25">
      <c r="A35" s="68"/>
      <c r="B35" s="54"/>
      <c r="C35" s="54"/>
      <c r="D35" s="54">
        <v>9221</v>
      </c>
      <c r="E35" s="54" t="s">
        <v>116</v>
      </c>
      <c r="F35" s="52">
        <v>42418.48</v>
      </c>
      <c r="G35" s="52"/>
      <c r="H35" s="52">
        <v>92754.04</v>
      </c>
      <c r="I35" s="52" t="s">
        <v>98</v>
      </c>
      <c r="J35" s="52">
        <f t="shared" si="3"/>
        <v>218.6642237062714</v>
      </c>
    </row>
    <row r="36" spans="1:10" x14ac:dyDescent="0.25">
      <c r="A36" s="68"/>
      <c r="B36" s="54"/>
      <c r="C36" s="54"/>
      <c r="D36" s="54">
        <v>9222</v>
      </c>
      <c r="E36" s="54" t="s">
        <v>117</v>
      </c>
      <c r="F36" s="52">
        <v>2010.73</v>
      </c>
      <c r="G36" s="52"/>
      <c r="H36" s="52">
        <v>129999.26</v>
      </c>
      <c r="I36" s="52" t="s">
        <v>98</v>
      </c>
      <c r="J36" s="52">
        <f t="shared" si="3"/>
        <v>6465.276790021534</v>
      </c>
    </row>
    <row r="37" spans="1:10" ht="30" customHeigh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0" ht="15.75" customHeight="1" x14ac:dyDescent="0.25">
      <c r="A38" s="240" t="s">
        <v>81</v>
      </c>
      <c r="B38" s="240"/>
      <c r="C38" s="240"/>
      <c r="D38" s="240"/>
      <c r="E38" s="240"/>
      <c r="F38" s="240"/>
      <c r="G38" s="240"/>
      <c r="H38" s="240"/>
      <c r="I38" s="240"/>
      <c r="J38" s="240"/>
    </row>
    <row r="39" spans="1:10" ht="18" x14ac:dyDescent="0.25">
      <c r="A39" s="1"/>
      <c r="B39" s="1"/>
      <c r="C39" s="1"/>
      <c r="D39" s="1"/>
      <c r="E39" s="1"/>
      <c r="F39" s="1"/>
      <c r="G39" s="1"/>
      <c r="H39" s="1"/>
      <c r="I39" s="2"/>
      <c r="J39" s="2"/>
    </row>
    <row r="40" spans="1:10" ht="25.5" x14ac:dyDescent="0.25">
      <c r="A40" s="48" t="s">
        <v>7</v>
      </c>
      <c r="B40" s="49" t="s">
        <v>8</v>
      </c>
      <c r="C40" s="49" t="s">
        <v>101</v>
      </c>
      <c r="D40" s="49" t="s">
        <v>102</v>
      </c>
      <c r="E40" s="49" t="s">
        <v>11</v>
      </c>
      <c r="F40" s="64" t="s">
        <v>210</v>
      </c>
      <c r="G40" s="48" t="s">
        <v>174</v>
      </c>
      <c r="H40" s="48" t="s">
        <v>211</v>
      </c>
      <c r="I40" s="48" t="s">
        <v>175</v>
      </c>
      <c r="J40" s="48" t="s">
        <v>176</v>
      </c>
    </row>
    <row r="41" spans="1:10" x14ac:dyDescent="0.25">
      <c r="A41" s="85"/>
      <c r="B41" s="86"/>
      <c r="C41" s="86"/>
      <c r="D41" s="86"/>
      <c r="E41" s="87" t="s">
        <v>1</v>
      </c>
      <c r="F41" s="88">
        <f>F42+F88</f>
        <v>1144113.6799999997</v>
      </c>
      <c r="G41" s="88">
        <f>G42+G88</f>
        <v>1450846</v>
      </c>
      <c r="H41" s="88">
        <f>H42+H88</f>
        <v>1384181.71</v>
      </c>
      <c r="I41" s="88">
        <f t="shared" ref="I41:I92" si="11">(H41/G41)*100</f>
        <v>95.405143619653629</v>
      </c>
      <c r="J41" s="88">
        <f t="shared" ref="J41:J96" si="12">(H41/F41)*100</f>
        <v>120.9828825750952</v>
      </c>
    </row>
    <row r="42" spans="1:10" ht="15.75" customHeight="1" x14ac:dyDescent="0.25">
      <c r="A42" s="148">
        <v>3</v>
      </c>
      <c r="B42" s="148"/>
      <c r="C42" s="148"/>
      <c r="D42" s="148"/>
      <c r="E42" s="148" t="s">
        <v>12</v>
      </c>
      <c r="F42" s="149">
        <f>F43+F52+F81</f>
        <v>1127908.1899999997</v>
      </c>
      <c r="G42" s="149">
        <f>G43+G52+G81+G85</f>
        <v>1379983.72</v>
      </c>
      <c r="H42" s="149">
        <f>H43+H52+H81+H85</f>
        <v>1348625.99</v>
      </c>
      <c r="I42" s="149">
        <f t="shared" si="11"/>
        <v>97.727673917776372</v>
      </c>
      <c r="J42" s="149">
        <f t="shared" si="12"/>
        <v>119.56877358963058</v>
      </c>
    </row>
    <row r="43" spans="1:10" ht="15.75" customHeight="1" x14ac:dyDescent="0.25">
      <c r="A43" s="89"/>
      <c r="B43" s="89">
        <v>31</v>
      </c>
      <c r="C43" s="89"/>
      <c r="D43" s="89"/>
      <c r="E43" s="89" t="s">
        <v>13</v>
      </c>
      <c r="F43" s="98">
        <f>F44+F48+F50</f>
        <v>980451.26999999979</v>
      </c>
      <c r="G43" s="98">
        <v>1180700</v>
      </c>
      <c r="H43" s="98">
        <f>(H44+H48+H50)</f>
        <v>1170620.25</v>
      </c>
      <c r="I43" s="98">
        <f t="shared" si="11"/>
        <v>99.146290336241222</v>
      </c>
      <c r="J43" s="98">
        <f t="shared" si="12"/>
        <v>119.39606646641401</v>
      </c>
    </row>
    <row r="44" spans="1:10" ht="15.75" customHeight="1" x14ac:dyDescent="0.25">
      <c r="A44" s="68"/>
      <c r="B44" s="68"/>
      <c r="C44" s="68">
        <v>311</v>
      </c>
      <c r="D44" s="68"/>
      <c r="E44" s="68" t="s">
        <v>118</v>
      </c>
      <c r="F44" s="57">
        <f>F45+F46+F47</f>
        <v>829927.45999999985</v>
      </c>
      <c r="G44" s="57"/>
      <c r="H44" s="57">
        <f t="shared" ref="H44" si="13">H45+H46+H47</f>
        <v>997616.35</v>
      </c>
      <c r="I44" s="57" t="s">
        <v>98</v>
      </c>
      <c r="J44" s="57">
        <f t="shared" si="12"/>
        <v>120.2052466127582</v>
      </c>
    </row>
    <row r="45" spans="1:10" ht="15.75" customHeight="1" x14ac:dyDescent="0.25">
      <c r="A45" s="54"/>
      <c r="B45" s="54"/>
      <c r="C45" s="54"/>
      <c r="D45" s="54">
        <v>3111</v>
      </c>
      <c r="E45" s="54" t="s">
        <v>119</v>
      </c>
      <c r="F45" s="53">
        <v>766542.69</v>
      </c>
      <c r="G45" s="53"/>
      <c r="H45" s="53">
        <v>907182.14</v>
      </c>
      <c r="I45" s="57" t="s">
        <v>98</v>
      </c>
      <c r="J45" s="53">
        <f t="shared" si="12"/>
        <v>118.34724299569017</v>
      </c>
    </row>
    <row r="46" spans="1:10" ht="15.75" customHeight="1" x14ac:dyDescent="0.25">
      <c r="A46" s="54"/>
      <c r="B46" s="54"/>
      <c r="C46" s="54"/>
      <c r="D46" s="54">
        <v>3113</v>
      </c>
      <c r="E46" s="54" t="s">
        <v>120</v>
      </c>
      <c r="F46" s="53">
        <v>43562.94</v>
      </c>
      <c r="G46" s="53"/>
      <c r="H46" s="53">
        <v>67366.009999999995</v>
      </c>
      <c r="I46" s="57" t="s">
        <v>98</v>
      </c>
      <c r="J46" s="53">
        <f t="shared" si="12"/>
        <v>154.64064179323066</v>
      </c>
    </row>
    <row r="47" spans="1:10" ht="15.75" customHeight="1" x14ac:dyDescent="0.25">
      <c r="A47" s="54"/>
      <c r="B47" s="54"/>
      <c r="C47" s="54"/>
      <c r="D47" s="54">
        <v>3114</v>
      </c>
      <c r="E47" s="54" t="s">
        <v>121</v>
      </c>
      <c r="F47" s="53">
        <v>19821.830000000002</v>
      </c>
      <c r="G47" s="53"/>
      <c r="H47" s="53">
        <v>23068.2</v>
      </c>
      <c r="I47" s="57" t="s">
        <v>98</v>
      </c>
      <c r="J47" s="53">
        <f t="shared" si="12"/>
        <v>116.37775119653433</v>
      </c>
    </row>
    <row r="48" spans="1:10" ht="15.75" customHeight="1" x14ac:dyDescent="0.25">
      <c r="A48" s="68"/>
      <c r="B48" s="68"/>
      <c r="C48" s="68">
        <v>312</v>
      </c>
      <c r="D48" s="68"/>
      <c r="E48" s="68" t="s">
        <v>122</v>
      </c>
      <c r="F48" s="57">
        <f>F49</f>
        <v>33944.49</v>
      </c>
      <c r="G48" s="57"/>
      <c r="H48" s="57">
        <f t="shared" ref="H48" si="14">H49</f>
        <v>33688.89</v>
      </c>
      <c r="I48" s="57" t="s">
        <v>98</v>
      </c>
      <c r="J48" s="57">
        <f t="shared" si="12"/>
        <v>99.247005920548531</v>
      </c>
    </row>
    <row r="49" spans="1:10" ht="15.75" customHeight="1" x14ac:dyDescent="0.25">
      <c r="A49" s="54"/>
      <c r="B49" s="54"/>
      <c r="C49" s="54"/>
      <c r="D49" s="54">
        <v>3121</v>
      </c>
      <c r="E49" s="54" t="s">
        <v>122</v>
      </c>
      <c r="F49" s="53">
        <v>33944.49</v>
      </c>
      <c r="G49" s="53"/>
      <c r="H49" s="53">
        <v>33688.89</v>
      </c>
      <c r="I49" s="57" t="s">
        <v>98</v>
      </c>
      <c r="J49" s="53">
        <f t="shared" si="12"/>
        <v>99.247005920548531</v>
      </c>
    </row>
    <row r="50" spans="1:10" ht="15.75" customHeight="1" x14ac:dyDescent="0.25">
      <c r="A50" s="68"/>
      <c r="B50" s="68"/>
      <c r="C50" s="68">
        <v>313</v>
      </c>
      <c r="D50" s="68"/>
      <c r="E50" s="68" t="s">
        <v>123</v>
      </c>
      <c r="F50" s="57">
        <f>F51</f>
        <v>116579.32</v>
      </c>
      <c r="G50" s="57"/>
      <c r="H50" s="57">
        <f t="shared" ref="H50" si="15">H51</f>
        <v>139315.01</v>
      </c>
      <c r="I50" s="57" t="s">
        <v>98</v>
      </c>
      <c r="J50" s="57">
        <f t="shared" si="12"/>
        <v>119.50233540562769</v>
      </c>
    </row>
    <row r="51" spans="1:10" ht="15.75" customHeight="1" x14ac:dyDescent="0.25">
      <c r="A51" s="54"/>
      <c r="B51" s="54"/>
      <c r="C51" s="54"/>
      <c r="D51" s="54">
        <v>3132</v>
      </c>
      <c r="E51" s="54" t="s">
        <v>124</v>
      </c>
      <c r="F51" s="53">
        <v>116579.32</v>
      </c>
      <c r="G51" s="53"/>
      <c r="H51" s="53">
        <v>139315.01</v>
      </c>
      <c r="I51" s="57" t="s">
        <v>98</v>
      </c>
      <c r="J51" s="53">
        <f t="shared" si="12"/>
        <v>119.50233540562769</v>
      </c>
    </row>
    <row r="52" spans="1:10" x14ac:dyDescent="0.25">
      <c r="A52" s="96"/>
      <c r="B52" s="96">
        <v>32</v>
      </c>
      <c r="C52" s="96"/>
      <c r="D52" s="96"/>
      <c r="E52" s="96" t="s">
        <v>23</v>
      </c>
      <c r="F52" s="98">
        <f>F53+F58+F64+F74+F76</f>
        <v>146337.64000000001</v>
      </c>
      <c r="G52" s="98">
        <v>197883.72</v>
      </c>
      <c r="H52" s="98">
        <f>H53+H58+H64+H74+H76</f>
        <v>176638.50999999998</v>
      </c>
      <c r="I52" s="98">
        <f t="shared" si="11"/>
        <v>89.263790876783588</v>
      </c>
      <c r="J52" s="98">
        <f t="shared" si="12"/>
        <v>120.70613548229967</v>
      </c>
    </row>
    <row r="53" spans="1:10" x14ac:dyDescent="0.25">
      <c r="A53" s="69"/>
      <c r="B53" s="69"/>
      <c r="C53" s="69">
        <v>321</v>
      </c>
      <c r="D53" s="69"/>
      <c r="E53" s="69" t="s">
        <v>125</v>
      </c>
      <c r="F53" s="57">
        <f>SUM(F54:F57)</f>
        <v>47274.7</v>
      </c>
      <c r="G53" s="57">
        <f t="shared" ref="G53:H53" si="16">SUM(G54:G57)</f>
        <v>0</v>
      </c>
      <c r="H53" s="57">
        <f t="shared" si="16"/>
        <v>51949.17</v>
      </c>
      <c r="I53" s="57" t="s">
        <v>98</v>
      </c>
      <c r="J53" s="57">
        <f t="shared" si="12"/>
        <v>109.88788929385063</v>
      </c>
    </row>
    <row r="54" spans="1:10" x14ac:dyDescent="0.25">
      <c r="A54" s="50"/>
      <c r="B54" s="50"/>
      <c r="C54" s="50"/>
      <c r="D54" s="50">
        <v>3211</v>
      </c>
      <c r="E54" s="50" t="s">
        <v>126</v>
      </c>
      <c r="F54" s="53">
        <v>12859.42</v>
      </c>
      <c r="G54" s="53"/>
      <c r="H54" s="53">
        <v>13677.91</v>
      </c>
      <c r="I54" s="57" t="s">
        <v>98</v>
      </c>
      <c r="J54" s="53">
        <f t="shared" si="12"/>
        <v>106.36490603775286</v>
      </c>
    </row>
    <row r="55" spans="1:10" ht="25.5" x14ac:dyDescent="0.25">
      <c r="A55" s="50"/>
      <c r="B55" s="50"/>
      <c r="C55" s="50"/>
      <c r="D55" s="50">
        <v>3212</v>
      </c>
      <c r="E55" s="70" t="s">
        <v>127</v>
      </c>
      <c r="F55" s="53">
        <v>32367.279999999999</v>
      </c>
      <c r="G55" s="53"/>
      <c r="H55" s="53">
        <v>35293.760000000002</v>
      </c>
      <c r="I55" s="57" t="s">
        <v>98</v>
      </c>
      <c r="J55" s="53">
        <f t="shared" si="12"/>
        <v>109.04147645399924</v>
      </c>
    </row>
    <row r="56" spans="1:10" x14ac:dyDescent="0.25">
      <c r="A56" s="50"/>
      <c r="B56" s="50"/>
      <c r="C56" s="50"/>
      <c r="D56" s="50">
        <v>3213</v>
      </c>
      <c r="E56" s="50" t="s">
        <v>128</v>
      </c>
      <c r="F56" s="53">
        <v>925</v>
      </c>
      <c r="G56" s="53"/>
      <c r="H56" s="53">
        <v>1042</v>
      </c>
      <c r="I56" s="57" t="s">
        <v>98</v>
      </c>
      <c r="J56" s="53">
        <f t="shared" si="12"/>
        <v>112.64864864864865</v>
      </c>
    </row>
    <row r="57" spans="1:10" x14ac:dyDescent="0.25">
      <c r="A57" s="50"/>
      <c r="B57" s="50"/>
      <c r="C57" s="50"/>
      <c r="D57" s="50">
        <v>3214</v>
      </c>
      <c r="E57" s="50" t="s">
        <v>129</v>
      </c>
      <c r="F57" s="53">
        <v>1123</v>
      </c>
      <c r="G57" s="53"/>
      <c r="H57" s="53">
        <v>1935.5</v>
      </c>
      <c r="I57" s="57" t="s">
        <v>98</v>
      </c>
      <c r="J57" s="53">
        <f t="shared" si="12"/>
        <v>172.35084594835263</v>
      </c>
    </row>
    <row r="58" spans="1:10" x14ac:dyDescent="0.25">
      <c r="A58" s="69"/>
      <c r="B58" s="69"/>
      <c r="C58" s="69">
        <v>322</v>
      </c>
      <c r="D58" s="69"/>
      <c r="E58" s="69" t="s">
        <v>130</v>
      </c>
      <c r="F58" s="57">
        <f>SUM(F59:F63)</f>
        <v>14302.99</v>
      </c>
      <c r="G58" s="57">
        <f t="shared" ref="G58" si="17">SUM(G59:G62)</f>
        <v>0</v>
      </c>
      <c r="H58" s="57">
        <f>SUM(H59:H63)</f>
        <v>20359.910000000003</v>
      </c>
      <c r="I58" s="57" t="s">
        <v>98</v>
      </c>
      <c r="J58" s="57">
        <f t="shared" si="12"/>
        <v>142.34722949537127</v>
      </c>
    </row>
    <row r="59" spans="1:10" x14ac:dyDescent="0.25">
      <c r="A59" s="50"/>
      <c r="B59" s="50"/>
      <c r="C59" s="50"/>
      <c r="D59" s="50">
        <v>3221</v>
      </c>
      <c r="E59" s="50" t="s">
        <v>131</v>
      </c>
      <c r="F59" s="53">
        <v>4676.13</v>
      </c>
      <c r="G59" s="53"/>
      <c r="H59" s="53">
        <v>8378.0300000000007</v>
      </c>
      <c r="I59" s="57" t="s">
        <v>98</v>
      </c>
      <c r="J59" s="53">
        <f t="shared" si="12"/>
        <v>179.16589145297502</v>
      </c>
    </row>
    <row r="60" spans="1:10" x14ac:dyDescent="0.25">
      <c r="A60" s="50"/>
      <c r="B60" s="50"/>
      <c r="C60" s="50"/>
      <c r="D60" s="50">
        <v>3223</v>
      </c>
      <c r="E60" s="50" t="s">
        <v>132</v>
      </c>
      <c r="F60" s="53">
        <v>8391.08</v>
      </c>
      <c r="G60" s="53"/>
      <c r="H60" s="53">
        <v>8971.1</v>
      </c>
      <c r="I60" s="57" t="s">
        <v>98</v>
      </c>
      <c r="J60" s="53">
        <f t="shared" si="12"/>
        <v>106.91234024702423</v>
      </c>
    </row>
    <row r="61" spans="1:10" x14ac:dyDescent="0.25">
      <c r="A61" s="50"/>
      <c r="B61" s="50"/>
      <c r="C61" s="50"/>
      <c r="D61" s="50">
        <v>3224</v>
      </c>
      <c r="E61" s="50" t="s">
        <v>133</v>
      </c>
      <c r="F61" s="53">
        <v>565.53</v>
      </c>
      <c r="G61" s="53"/>
      <c r="H61" s="53">
        <v>835.97</v>
      </c>
      <c r="I61" s="57" t="s">
        <v>98</v>
      </c>
      <c r="J61" s="53">
        <f t="shared" si="12"/>
        <v>147.82062843704139</v>
      </c>
    </row>
    <row r="62" spans="1:10" x14ac:dyDescent="0.25">
      <c r="A62" s="50"/>
      <c r="B62" s="50"/>
      <c r="C62" s="50"/>
      <c r="D62" s="50">
        <v>3225</v>
      </c>
      <c r="E62" s="50" t="s">
        <v>134</v>
      </c>
      <c r="F62" s="53">
        <v>408.4</v>
      </c>
      <c r="G62" s="53"/>
      <c r="H62" s="53">
        <v>2058.56</v>
      </c>
      <c r="I62" s="57" t="s">
        <v>98</v>
      </c>
      <c r="J62" s="53">
        <f t="shared" si="12"/>
        <v>504.05484818805093</v>
      </c>
    </row>
    <row r="63" spans="1:10" x14ac:dyDescent="0.25">
      <c r="A63" s="50"/>
      <c r="B63" s="50"/>
      <c r="C63" s="50"/>
      <c r="D63" s="50">
        <v>3227</v>
      </c>
      <c r="E63" s="50" t="s">
        <v>178</v>
      </c>
      <c r="F63" s="53">
        <v>261.85000000000002</v>
      </c>
      <c r="G63" s="53"/>
      <c r="H63" s="53">
        <v>116.25</v>
      </c>
      <c r="I63" s="57" t="s">
        <v>98</v>
      </c>
      <c r="J63" s="53">
        <f>(H63/F63)*100</f>
        <v>44.395646362421232</v>
      </c>
    </row>
    <row r="64" spans="1:10" x14ac:dyDescent="0.25">
      <c r="A64" s="69"/>
      <c r="B64" s="69"/>
      <c r="C64" s="69">
        <v>323</v>
      </c>
      <c r="D64" s="69"/>
      <c r="E64" s="69" t="s">
        <v>135</v>
      </c>
      <c r="F64" s="57">
        <f>SUM(F65:F73)</f>
        <v>74441.63</v>
      </c>
      <c r="G64" s="57">
        <f t="shared" ref="G64:H64" si="18">SUM(G65:G73)</f>
        <v>0</v>
      </c>
      <c r="H64" s="57">
        <f t="shared" si="18"/>
        <v>91511.16</v>
      </c>
      <c r="I64" s="57" t="s">
        <v>98</v>
      </c>
      <c r="J64" s="57">
        <f t="shared" si="12"/>
        <v>122.93008629714315</v>
      </c>
    </row>
    <row r="65" spans="1:10" x14ac:dyDescent="0.25">
      <c r="A65" s="50"/>
      <c r="B65" s="50"/>
      <c r="C65" s="50"/>
      <c r="D65" s="50">
        <v>3231</v>
      </c>
      <c r="E65" s="50" t="s">
        <v>136</v>
      </c>
      <c r="F65" s="53">
        <v>2442.0700000000002</v>
      </c>
      <c r="G65" s="53"/>
      <c r="H65" s="53">
        <v>3678.06</v>
      </c>
      <c r="I65" s="57" t="s">
        <v>98</v>
      </c>
      <c r="J65" s="53">
        <f t="shared" si="12"/>
        <v>150.6123903082221</v>
      </c>
    </row>
    <row r="66" spans="1:10" x14ac:dyDescent="0.25">
      <c r="A66" s="50"/>
      <c r="B66" s="50"/>
      <c r="C66" s="50"/>
      <c r="D66" s="50">
        <v>3232</v>
      </c>
      <c r="E66" s="50" t="s">
        <v>137</v>
      </c>
      <c r="F66" s="53">
        <v>13778.54</v>
      </c>
      <c r="G66" s="53"/>
      <c r="H66" s="53">
        <v>9279.14</v>
      </c>
      <c r="I66" s="57" t="s">
        <v>98</v>
      </c>
      <c r="J66" s="53">
        <f t="shared" si="12"/>
        <v>67.344871082132059</v>
      </c>
    </row>
    <row r="67" spans="1:10" x14ac:dyDescent="0.25">
      <c r="A67" s="50"/>
      <c r="B67" s="50"/>
      <c r="C67" s="50"/>
      <c r="D67" s="50">
        <v>3233</v>
      </c>
      <c r="E67" s="50" t="s">
        <v>138</v>
      </c>
      <c r="F67" s="53">
        <v>6519.36</v>
      </c>
      <c r="G67" s="53"/>
      <c r="H67" s="53">
        <v>7891.74</v>
      </c>
      <c r="I67" s="57" t="s">
        <v>98</v>
      </c>
      <c r="J67" s="53">
        <f t="shared" si="12"/>
        <v>121.0508393461935</v>
      </c>
    </row>
    <row r="68" spans="1:10" x14ac:dyDescent="0.25">
      <c r="A68" s="50"/>
      <c r="B68" s="50"/>
      <c r="C68" s="50"/>
      <c r="D68" s="50">
        <v>3234</v>
      </c>
      <c r="E68" s="50" t="s">
        <v>139</v>
      </c>
      <c r="F68" s="53">
        <v>669.34</v>
      </c>
      <c r="G68" s="53"/>
      <c r="H68" s="53">
        <v>721.31</v>
      </c>
      <c r="I68" s="57" t="s">
        <v>98</v>
      </c>
      <c r="J68" s="53">
        <f t="shared" si="12"/>
        <v>107.76436489676395</v>
      </c>
    </row>
    <row r="69" spans="1:10" x14ac:dyDescent="0.25">
      <c r="A69" s="50"/>
      <c r="B69" s="50"/>
      <c r="C69" s="50"/>
      <c r="D69" s="50">
        <v>3235</v>
      </c>
      <c r="E69" s="50" t="s">
        <v>140</v>
      </c>
      <c r="F69" s="53">
        <v>11292.18</v>
      </c>
      <c r="G69" s="53"/>
      <c r="H69" s="53">
        <v>17357.12</v>
      </c>
      <c r="I69" s="57" t="s">
        <v>98</v>
      </c>
      <c r="J69" s="53">
        <f t="shared" si="12"/>
        <v>153.70920406865636</v>
      </c>
    </row>
    <row r="70" spans="1:10" x14ac:dyDescent="0.25">
      <c r="A70" s="50"/>
      <c r="B70" s="50"/>
      <c r="C70" s="50"/>
      <c r="D70" s="50">
        <v>3236</v>
      </c>
      <c r="E70" s="50" t="s">
        <v>144</v>
      </c>
      <c r="F70" s="53">
        <v>2001.28</v>
      </c>
      <c r="G70" s="53"/>
      <c r="H70" s="53">
        <v>2132.38</v>
      </c>
      <c r="I70" s="57" t="s">
        <v>98</v>
      </c>
      <c r="J70" s="53">
        <f>(H70/F70)*100</f>
        <v>106.55080748321075</v>
      </c>
    </row>
    <row r="71" spans="1:10" x14ac:dyDescent="0.25">
      <c r="A71" s="50"/>
      <c r="B71" s="50"/>
      <c r="C71" s="50"/>
      <c r="D71" s="50">
        <v>3237</v>
      </c>
      <c r="E71" s="50" t="s">
        <v>141</v>
      </c>
      <c r="F71" s="53">
        <v>19677.47</v>
      </c>
      <c r="G71" s="53"/>
      <c r="H71" s="53">
        <v>27052</v>
      </c>
      <c r="I71" s="57" t="s">
        <v>98</v>
      </c>
      <c r="J71" s="53">
        <f t="shared" si="12"/>
        <v>137.47702321487466</v>
      </c>
    </row>
    <row r="72" spans="1:10" x14ac:dyDescent="0.25">
      <c r="A72" s="50"/>
      <c r="B72" s="50"/>
      <c r="C72" s="50"/>
      <c r="D72" s="50">
        <v>3238</v>
      </c>
      <c r="E72" s="50" t="s">
        <v>142</v>
      </c>
      <c r="F72" s="53">
        <v>7486.92</v>
      </c>
      <c r="G72" s="53"/>
      <c r="H72" s="53">
        <v>8088.92</v>
      </c>
      <c r="I72" s="57" t="s">
        <v>98</v>
      </c>
      <c r="J72" s="53">
        <f t="shared" si="12"/>
        <v>108.04068962938031</v>
      </c>
    </row>
    <row r="73" spans="1:10" x14ac:dyDescent="0.25">
      <c r="A73" s="50"/>
      <c r="B73" s="50"/>
      <c r="C73" s="50"/>
      <c r="D73" s="50">
        <v>3239</v>
      </c>
      <c r="E73" s="50" t="s">
        <v>143</v>
      </c>
      <c r="F73" s="53">
        <v>10574.47</v>
      </c>
      <c r="G73" s="53"/>
      <c r="H73" s="53">
        <v>15310.49</v>
      </c>
      <c r="I73" s="57" t="s">
        <v>98</v>
      </c>
      <c r="J73" s="53">
        <f t="shared" si="12"/>
        <v>144.78730376085042</v>
      </c>
    </row>
    <row r="74" spans="1:10" ht="25.5" x14ac:dyDescent="0.25">
      <c r="A74" s="69"/>
      <c r="B74" s="69"/>
      <c r="C74" s="69">
        <v>324</v>
      </c>
      <c r="D74" s="69"/>
      <c r="E74" s="146" t="s">
        <v>162</v>
      </c>
      <c r="F74" s="57">
        <f>F75</f>
        <v>174</v>
      </c>
      <c r="G74" s="57">
        <f t="shared" ref="G74:H74" si="19">G75</f>
        <v>0</v>
      </c>
      <c r="H74" s="57">
        <f t="shared" si="19"/>
        <v>1277</v>
      </c>
      <c r="I74" s="57" t="s">
        <v>98</v>
      </c>
      <c r="J74" s="57">
        <f t="shared" si="12"/>
        <v>733.90804597701151</v>
      </c>
    </row>
    <row r="75" spans="1:10" x14ac:dyDescent="0.25">
      <c r="A75" s="50"/>
      <c r="B75" s="50"/>
      <c r="C75" s="50"/>
      <c r="D75" s="50">
        <v>3241</v>
      </c>
      <c r="E75" s="50" t="s">
        <v>145</v>
      </c>
      <c r="F75" s="53">
        <v>174</v>
      </c>
      <c r="G75" s="53"/>
      <c r="H75" s="53">
        <v>1277</v>
      </c>
      <c r="I75" s="57" t="s">
        <v>98</v>
      </c>
      <c r="J75" s="53">
        <f t="shared" si="12"/>
        <v>733.90804597701151</v>
      </c>
    </row>
    <row r="76" spans="1:10" x14ac:dyDescent="0.25">
      <c r="A76" s="69"/>
      <c r="B76" s="69"/>
      <c r="C76" s="69">
        <v>329</v>
      </c>
      <c r="D76" s="69"/>
      <c r="E76" s="69" t="s">
        <v>146</v>
      </c>
      <c r="F76" s="57">
        <f>SUM(F77:F80)</f>
        <v>10144.32</v>
      </c>
      <c r="G76" s="57">
        <f t="shared" ref="G76:H76" si="20">SUM(G77:G80)</f>
        <v>0</v>
      </c>
      <c r="H76" s="57">
        <f t="shared" si="20"/>
        <v>11541.27</v>
      </c>
      <c r="I76" s="57" t="s">
        <v>98</v>
      </c>
      <c r="J76" s="57">
        <f t="shared" si="12"/>
        <v>113.7707603861077</v>
      </c>
    </row>
    <row r="77" spans="1:10" x14ac:dyDescent="0.25">
      <c r="A77" s="50"/>
      <c r="B77" s="50"/>
      <c r="C77" s="50"/>
      <c r="D77" s="50">
        <v>3293</v>
      </c>
      <c r="E77" s="50" t="s">
        <v>147</v>
      </c>
      <c r="F77" s="53">
        <v>2024.6</v>
      </c>
      <c r="G77" s="53"/>
      <c r="H77" s="53">
        <v>3252.53</v>
      </c>
      <c r="I77" s="57" t="s">
        <v>98</v>
      </c>
      <c r="J77" s="53">
        <f t="shared" si="12"/>
        <v>160.65049886397316</v>
      </c>
    </row>
    <row r="78" spans="1:10" x14ac:dyDescent="0.25">
      <c r="A78" s="50"/>
      <c r="B78" s="50"/>
      <c r="C78" s="50"/>
      <c r="D78" s="50">
        <v>3294</v>
      </c>
      <c r="E78" s="50" t="s">
        <v>148</v>
      </c>
      <c r="F78" s="53">
        <v>1073.0899999999999</v>
      </c>
      <c r="G78" s="53"/>
      <c r="H78" s="53">
        <v>1095</v>
      </c>
      <c r="I78" s="57" t="s">
        <v>98</v>
      </c>
      <c r="J78" s="53">
        <f t="shared" si="12"/>
        <v>102.04176723294411</v>
      </c>
    </row>
    <row r="79" spans="1:10" x14ac:dyDescent="0.25">
      <c r="A79" s="50"/>
      <c r="B79" s="50"/>
      <c r="C79" s="50"/>
      <c r="D79" s="50">
        <v>3295</v>
      </c>
      <c r="E79" s="50" t="s">
        <v>149</v>
      </c>
      <c r="F79" s="53">
        <v>2401.0100000000002</v>
      </c>
      <c r="G79" s="53"/>
      <c r="H79" s="53">
        <v>3047.76</v>
      </c>
      <c r="I79" s="57" t="s">
        <v>98</v>
      </c>
      <c r="J79" s="53">
        <f t="shared" si="12"/>
        <v>126.93658085555661</v>
      </c>
    </row>
    <row r="80" spans="1:10" x14ac:dyDescent="0.25">
      <c r="A80" s="50"/>
      <c r="B80" s="50"/>
      <c r="C80" s="50"/>
      <c r="D80" s="50">
        <v>3299</v>
      </c>
      <c r="E80" s="50" t="s">
        <v>146</v>
      </c>
      <c r="F80" s="53">
        <v>4645.62</v>
      </c>
      <c r="G80" s="53"/>
      <c r="H80" s="53">
        <v>4145.9799999999996</v>
      </c>
      <c r="I80" s="57" t="s">
        <v>98</v>
      </c>
      <c r="J80" s="53">
        <f t="shared" si="12"/>
        <v>89.244923174947573</v>
      </c>
    </row>
    <row r="81" spans="1:10" x14ac:dyDescent="0.25">
      <c r="A81" s="96"/>
      <c r="B81" s="96">
        <v>34</v>
      </c>
      <c r="C81" s="96"/>
      <c r="D81" s="96"/>
      <c r="E81" s="96" t="s">
        <v>34</v>
      </c>
      <c r="F81" s="30">
        <f>F82</f>
        <v>1119.28</v>
      </c>
      <c r="G81" s="30">
        <v>1321</v>
      </c>
      <c r="H81" s="30">
        <f>H82</f>
        <v>1288.23</v>
      </c>
      <c r="I81" s="30">
        <f t="shared" si="11"/>
        <v>97.519303557910675</v>
      </c>
      <c r="J81" s="30">
        <f t="shared" si="12"/>
        <v>115.09452505181903</v>
      </c>
    </row>
    <row r="82" spans="1:10" x14ac:dyDescent="0.25">
      <c r="A82" s="69"/>
      <c r="B82" s="69"/>
      <c r="C82" s="69">
        <v>343</v>
      </c>
      <c r="D82" s="69"/>
      <c r="E82" s="69" t="s">
        <v>150</v>
      </c>
      <c r="F82" s="56">
        <f>F83+F84</f>
        <v>1119.28</v>
      </c>
      <c r="G82" s="56"/>
      <c r="H82" s="56">
        <f t="shared" ref="H82" si="21">H83+H84</f>
        <v>1288.23</v>
      </c>
      <c r="I82" s="56" t="s">
        <v>98</v>
      </c>
      <c r="J82" s="56">
        <f t="shared" si="12"/>
        <v>115.09452505181903</v>
      </c>
    </row>
    <row r="83" spans="1:10" x14ac:dyDescent="0.25">
      <c r="A83" s="50"/>
      <c r="B83" s="50"/>
      <c r="C83" s="50"/>
      <c r="D83" s="50">
        <v>3431</v>
      </c>
      <c r="E83" s="50" t="s">
        <v>151</v>
      </c>
      <c r="F83" s="52">
        <v>1114.95</v>
      </c>
      <c r="G83" s="52"/>
      <c r="H83" s="52">
        <v>1288.23</v>
      </c>
      <c r="I83" s="52" t="s">
        <v>98</v>
      </c>
      <c r="J83" s="52">
        <f t="shared" si="12"/>
        <v>115.54150410332302</v>
      </c>
    </row>
    <row r="84" spans="1:10" x14ac:dyDescent="0.25">
      <c r="A84" s="50"/>
      <c r="B84" s="50"/>
      <c r="C84" s="50"/>
      <c r="D84" s="50">
        <v>3433</v>
      </c>
      <c r="E84" s="50" t="s">
        <v>152</v>
      </c>
      <c r="F84" s="52">
        <v>4.33</v>
      </c>
      <c r="G84" s="52"/>
      <c r="H84" s="52">
        <v>0</v>
      </c>
      <c r="I84" s="52" t="s">
        <v>98</v>
      </c>
      <c r="J84" s="52" t="s">
        <v>98</v>
      </c>
    </row>
    <row r="85" spans="1:10" x14ac:dyDescent="0.25">
      <c r="A85" s="96"/>
      <c r="B85" s="96">
        <v>38</v>
      </c>
      <c r="C85" s="96"/>
      <c r="D85" s="96"/>
      <c r="E85" s="96" t="s">
        <v>179</v>
      </c>
      <c r="F85" s="30">
        <v>0</v>
      </c>
      <c r="G85" s="30">
        <v>79</v>
      </c>
      <c r="H85" s="30">
        <f>H86</f>
        <v>79</v>
      </c>
      <c r="I85" s="30">
        <f>(H85/G85)*100</f>
        <v>100</v>
      </c>
      <c r="J85" s="30">
        <v>0</v>
      </c>
    </row>
    <row r="86" spans="1:10" x14ac:dyDescent="0.25">
      <c r="A86" s="50"/>
      <c r="B86" s="50"/>
      <c r="C86" s="69">
        <v>383</v>
      </c>
      <c r="D86" s="50"/>
      <c r="E86" s="69" t="s">
        <v>180</v>
      </c>
      <c r="F86" s="56">
        <v>0</v>
      </c>
      <c r="G86" s="56"/>
      <c r="H86" s="56">
        <f>H87</f>
        <v>79</v>
      </c>
      <c r="I86" s="52" t="s">
        <v>98</v>
      </c>
      <c r="J86" s="52" t="s">
        <v>98</v>
      </c>
    </row>
    <row r="87" spans="1:10" x14ac:dyDescent="0.25">
      <c r="A87" s="50"/>
      <c r="B87" s="50"/>
      <c r="C87" s="50"/>
      <c r="D87" s="50">
        <v>3831</v>
      </c>
      <c r="E87" s="50" t="s">
        <v>181</v>
      </c>
      <c r="F87" s="52">
        <v>0</v>
      </c>
      <c r="G87" s="52"/>
      <c r="H87" s="52">
        <v>79</v>
      </c>
      <c r="I87" s="52" t="s">
        <v>98</v>
      </c>
      <c r="J87" s="52" t="s">
        <v>98</v>
      </c>
    </row>
    <row r="88" spans="1:10" x14ac:dyDescent="0.25">
      <c r="A88" s="154">
        <v>4</v>
      </c>
      <c r="B88" s="154"/>
      <c r="C88" s="154"/>
      <c r="D88" s="154"/>
      <c r="E88" s="155" t="s">
        <v>14</v>
      </c>
      <c r="F88" s="149">
        <f>F89+F92+F103</f>
        <v>16205.49</v>
      </c>
      <c r="G88" s="149">
        <f>G89+G92+G103</f>
        <v>70862.28</v>
      </c>
      <c r="H88" s="149">
        <f>H89+H92+H103</f>
        <v>35555.72</v>
      </c>
      <c r="I88" s="149">
        <f t="shared" si="11"/>
        <v>50.175805802466421</v>
      </c>
      <c r="J88" s="149">
        <f t="shared" si="12"/>
        <v>219.40539903452475</v>
      </c>
    </row>
    <row r="89" spans="1:10" s="78" customFormat="1" ht="30" customHeight="1" x14ac:dyDescent="0.25">
      <c r="A89" s="104"/>
      <c r="B89" s="104">
        <v>41</v>
      </c>
      <c r="C89" s="104"/>
      <c r="D89" s="104"/>
      <c r="E89" s="105" t="s">
        <v>99</v>
      </c>
      <c r="F89" s="30">
        <f>F90</f>
        <v>3906.25</v>
      </c>
      <c r="G89" s="30">
        <f t="shared" ref="G89:H89" si="22">G90</f>
        <v>0</v>
      </c>
      <c r="H89" s="30">
        <f t="shared" si="22"/>
        <v>0</v>
      </c>
      <c r="I89" s="30">
        <v>0</v>
      </c>
      <c r="J89" s="30" t="s">
        <v>98</v>
      </c>
    </row>
    <row r="90" spans="1:10" s="78" customFormat="1" ht="15" customHeight="1" x14ac:dyDescent="0.25">
      <c r="A90" s="71"/>
      <c r="B90" s="71"/>
      <c r="C90" s="71">
        <v>412</v>
      </c>
      <c r="D90" s="71"/>
      <c r="E90" s="61" t="s">
        <v>157</v>
      </c>
      <c r="F90" s="56">
        <f>F91</f>
        <v>3906.25</v>
      </c>
      <c r="G90" s="56"/>
      <c r="H90" s="56">
        <f t="shared" ref="H90" si="23">H91</f>
        <v>0</v>
      </c>
      <c r="I90" s="56" t="s">
        <v>98</v>
      </c>
      <c r="J90" s="56" t="s">
        <v>98</v>
      </c>
    </row>
    <row r="91" spans="1:10" s="78" customFormat="1" ht="15" customHeight="1" x14ac:dyDescent="0.25">
      <c r="A91" s="72"/>
      <c r="B91" s="72"/>
      <c r="C91" s="72"/>
      <c r="D91" s="72">
        <v>4123</v>
      </c>
      <c r="E91" s="79" t="s">
        <v>156</v>
      </c>
      <c r="F91" s="52">
        <v>3906.25</v>
      </c>
      <c r="G91" s="52"/>
      <c r="H91" s="52">
        <v>0</v>
      </c>
      <c r="I91" s="52" t="s">
        <v>98</v>
      </c>
      <c r="J91" s="52" t="s">
        <v>98</v>
      </c>
    </row>
    <row r="92" spans="1:10" s="5" customFormat="1" ht="25.5" x14ac:dyDescent="0.25">
      <c r="A92" s="104"/>
      <c r="B92" s="104">
        <v>42</v>
      </c>
      <c r="C92" s="104"/>
      <c r="D92" s="104"/>
      <c r="E92" s="150" t="s">
        <v>163</v>
      </c>
      <c r="F92" s="30">
        <f>F93+F95+F101</f>
        <v>7710.8099999999995</v>
      </c>
      <c r="G92" s="30">
        <v>70862.28</v>
      </c>
      <c r="H92" s="30">
        <f>H93+H95+H101</f>
        <v>35555.72</v>
      </c>
      <c r="I92" s="30">
        <f t="shared" si="11"/>
        <v>50.175805802466421</v>
      </c>
      <c r="J92" s="30">
        <f t="shared" si="12"/>
        <v>461.11523951439608</v>
      </c>
    </row>
    <row r="93" spans="1:10" x14ac:dyDescent="0.25">
      <c r="A93" s="71"/>
      <c r="B93" s="71"/>
      <c r="C93" s="71">
        <v>421</v>
      </c>
      <c r="D93" s="71"/>
      <c r="E93" s="69" t="s">
        <v>171</v>
      </c>
      <c r="F93" s="56">
        <f>F94</f>
        <v>1120</v>
      </c>
      <c r="G93" s="56"/>
      <c r="H93" s="56">
        <f t="shared" ref="H93" si="24">H94</f>
        <v>0</v>
      </c>
      <c r="I93" s="56" t="s">
        <v>98</v>
      </c>
      <c r="J93" s="56" t="s">
        <v>98</v>
      </c>
    </row>
    <row r="94" spans="1:10" x14ac:dyDescent="0.25">
      <c r="A94" s="71"/>
      <c r="B94" s="72"/>
      <c r="C94" s="72"/>
      <c r="D94" s="72">
        <v>4212</v>
      </c>
      <c r="E94" s="50" t="s">
        <v>160</v>
      </c>
      <c r="F94" s="52">
        <v>1120</v>
      </c>
      <c r="G94" s="52"/>
      <c r="H94" s="52">
        <v>0</v>
      </c>
      <c r="I94" s="52" t="s">
        <v>98</v>
      </c>
      <c r="J94" s="52" t="s">
        <v>98</v>
      </c>
    </row>
    <row r="95" spans="1:10" x14ac:dyDescent="0.25">
      <c r="A95" s="71"/>
      <c r="B95" s="71"/>
      <c r="C95" s="71">
        <v>422</v>
      </c>
      <c r="D95" s="71"/>
      <c r="E95" s="69" t="s">
        <v>153</v>
      </c>
      <c r="F95" s="56">
        <f>F96+F97+F98+F99+F100</f>
        <v>6590.8099999999995</v>
      </c>
      <c r="G95" s="56"/>
      <c r="H95" s="56">
        <f>(H96+H98+H99+H100)</f>
        <v>35323.72</v>
      </c>
      <c r="I95" s="56" t="s">
        <v>98</v>
      </c>
      <c r="J95" s="56">
        <f t="shared" si="12"/>
        <v>535.95415434521715</v>
      </c>
    </row>
    <row r="96" spans="1:10" x14ac:dyDescent="0.25">
      <c r="A96" s="71"/>
      <c r="B96" s="72"/>
      <c r="C96" s="72"/>
      <c r="D96" s="72">
        <v>4221</v>
      </c>
      <c r="E96" s="50" t="s">
        <v>154</v>
      </c>
      <c r="F96" s="52">
        <v>3045</v>
      </c>
      <c r="G96" s="52"/>
      <c r="H96" s="52">
        <v>5590</v>
      </c>
      <c r="I96" s="52" t="s">
        <v>98</v>
      </c>
      <c r="J96" s="52">
        <f t="shared" si="12"/>
        <v>183.57963875205255</v>
      </c>
    </row>
    <row r="97" spans="1:10" x14ac:dyDescent="0.25">
      <c r="A97" s="71"/>
      <c r="B97" s="72"/>
      <c r="C97" s="72"/>
      <c r="D97" s="72">
        <v>4222</v>
      </c>
      <c r="E97" s="50" t="s">
        <v>214</v>
      </c>
      <c r="F97" s="52">
        <v>325.91000000000003</v>
      </c>
      <c r="G97" s="52"/>
      <c r="H97" s="52">
        <v>0</v>
      </c>
      <c r="I97" s="52" t="s">
        <v>98</v>
      </c>
      <c r="J97" s="52" t="s">
        <v>98</v>
      </c>
    </row>
    <row r="98" spans="1:10" x14ac:dyDescent="0.25">
      <c r="A98" s="71"/>
      <c r="B98" s="72"/>
      <c r="C98" s="72"/>
      <c r="D98" s="72">
        <v>4223</v>
      </c>
      <c r="E98" s="50" t="s">
        <v>182</v>
      </c>
      <c r="F98" s="52">
        <v>0</v>
      </c>
      <c r="G98" s="52"/>
      <c r="H98" s="52">
        <v>1931.01</v>
      </c>
      <c r="I98" s="52" t="s">
        <v>98</v>
      </c>
      <c r="J98" s="52" t="s">
        <v>98</v>
      </c>
    </row>
    <row r="99" spans="1:10" x14ac:dyDescent="0.25">
      <c r="A99" s="71"/>
      <c r="B99" s="72"/>
      <c r="C99" s="72"/>
      <c r="D99" s="72">
        <v>4226</v>
      </c>
      <c r="E99" s="50" t="s">
        <v>183</v>
      </c>
      <c r="F99" s="52">
        <v>1988.7</v>
      </c>
      <c r="G99" s="52"/>
      <c r="H99" s="52">
        <v>21366.959999999999</v>
      </c>
      <c r="I99" s="52" t="s">
        <v>98</v>
      </c>
      <c r="J99" s="52">
        <f>(H99/F99)*100</f>
        <v>1074.4184643234273</v>
      </c>
    </row>
    <row r="100" spans="1:10" x14ac:dyDescent="0.25">
      <c r="A100" s="71"/>
      <c r="B100" s="72"/>
      <c r="C100" s="72"/>
      <c r="D100" s="72">
        <v>4227</v>
      </c>
      <c r="E100" s="50" t="s">
        <v>158</v>
      </c>
      <c r="F100" s="52">
        <v>1231.2</v>
      </c>
      <c r="G100" s="52"/>
      <c r="H100" s="52">
        <v>6435.75</v>
      </c>
      <c r="I100" s="52" t="s">
        <v>98</v>
      </c>
      <c r="J100" s="52">
        <f>(H100/F100)*100</f>
        <v>522.72173489278759</v>
      </c>
    </row>
    <row r="101" spans="1:10" ht="25.5" x14ac:dyDescent="0.25">
      <c r="A101" s="71"/>
      <c r="B101" s="71"/>
      <c r="C101" s="71">
        <v>424</v>
      </c>
      <c r="D101" s="71"/>
      <c r="E101" s="146" t="s">
        <v>161</v>
      </c>
      <c r="F101" s="56">
        <f>F102</f>
        <v>0</v>
      </c>
      <c r="G101" s="56"/>
      <c r="H101" s="56">
        <f t="shared" ref="H101" si="25">H102</f>
        <v>232</v>
      </c>
      <c r="I101" s="56" t="s">
        <v>98</v>
      </c>
      <c r="J101" s="52" t="s">
        <v>98</v>
      </c>
    </row>
    <row r="102" spans="1:10" x14ac:dyDescent="0.25">
      <c r="A102" s="71"/>
      <c r="B102" s="72"/>
      <c r="C102" s="72"/>
      <c r="D102" s="72">
        <v>4241</v>
      </c>
      <c r="E102" s="50" t="s">
        <v>155</v>
      </c>
      <c r="F102" s="52">
        <v>0</v>
      </c>
      <c r="G102" s="52"/>
      <c r="H102" s="52">
        <v>232</v>
      </c>
      <c r="I102" s="52" t="s">
        <v>98</v>
      </c>
      <c r="J102" s="158" t="s">
        <v>98</v>
      </c>
    </row>
    <row r="103" spans="1:10" ht="26.25" x14ac:dyDescent="0.25">
      <c r="A103" s="159"/>
      <c r="B103" s="160">
        <v>45</v>
      </c>
      <c r="C103" s="160"/>
      <c r="D103" s="160"/>
      <c r="E103" s="163" t="s">
        <v>164</v>
      </c>
      <c r="F103" s="161">
        <f>F104</f>
        <v>4588.43</v>
      </c>
      <c r="G103" s="161">
        <v>0</v>
      </c>
      <c r="H103" s="161">
        <v>0</v>
      </c>
      <c r="I103" s="161">
        <v>0</v>
      </c>
      <c r="J103" s="162" t="s">
        <v>98</v>
      </c>
    </row>
    <row r="104" spans="1:10" x14ac:dyDescent="0.25">
      <c r="A104" s="157"/>
      <c r="B104" s="157"/>
      <c r="C104" s="122">
        <v>451</v>
      </c>
      <c r="D104" s="157"/>
      <c r="E104" s="71" t="s">
        <v>159</v>
      </c>
      <c r="F104" s="123">
        <f>F105</f>
        <v>4588.43</v>
      </c>
      <c r="G104" s="123"/>
      <c r="H104" s="123">
        <f t="shared" ref="H104:I104" si="26">H105</f>
        <v>0</v>
      </c>
      <c r="I104" s="158" t="str">
        <f t="shared" si="26"/>
        <v>-</v>
      </c>
      <c r="J104" s="158" t="s">
        <v>98</v>
      </c>
    </row>
    <row r="105" spans="1:10" x14ac:dyDescent="0.25">
      <c r="A105" s="156"/>
      <c r="B105" s="156"/>
      <c r="C105" s="156"/>
      <c r="D105" s="119">
        <v>4511</v>
      </c>
      <c r="E105" s="72" t="s">
        <v>159</v>
      </c>
      <c r="F105" s="120">
        <v>4588.43</v>
      </c>
      <c r="G105" s="120"/>
      <c r="H105" s="120">
        <v>0</v>
      </c>
      <c r="I105" s="129" t="s">
        <v>98</v>
      </c>
      <c r="J105" s="129" t="s">
        <v>98</v>
      </c>
    </row>
    <row r="106" spans="1:10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</row>
  </sheetData>
  <mergeCells count="5">
    <mergeCell ref="A1:J1"/>
    <mergeCell ref="A3:J3"/>
    <mergeCell ref="A5:J5"/>
    <mergeCell ref="A7:J7"/>
    <mergeCell ref="A38:J38"/>
  </mergeCells>
  <pageMargins left="0.7" right="0.7" top="0.75" bottom="0.75" header="0.3" footer="0.3"/>
  <pageSetup paperSize="9" scale="61" fitToHeight="0" orientation="landscape" r:id="rId1"/>
  <rowBreaks count="2" manualBreakCount="2">
    <brk id="37" max="9" man="1"/>
    <brk id="8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53"/>
  <sheetViews>
    <sheetView zoomScaleNormal="100" workbookViewId="0">
      <selection activeCell="A2" sqref="A2"/>
    </sheetView>
  </sheetViews>
  <sheetFormatPr defaultRowHeight="15" x14ac:dyDescent="0.25"/>
  <cols>
    <col min="1" max="1" width="49.42578125" customWidth="1"/>
    <col min="2" max="2" width="28.85546875" customWidth="1"/>
    <col min="3" max="3" width="27.42578125" customWidth="1"/>
    <col min="4" max="4" width="28.7109375" customWidth="1"/>
    <col min="5" max="6" width="24.7109375" customWidth="1"/>
  </cols>
  <sheetData>
    <row r="1" spans="1:8" ht="42" customHeight="1" x14ac:dyDescent="0.25">
      <c r="A1" s="240" t="s">
        <v>219</v>
      </c>
      <c r="B1" s="240"/>
      <c r="C1" s="240"/>
      <c r="D1" s="240"/>
      <c r="E1" s="240"/>
      <c r="F1" s="240"/>
      <c r="G1" s="3"/>
      <c r="H1" s="3"/>
    </row>
    <row r="2" spans="1:8" ht="18" x14ac:dyDescent="0.25">
      <c r="A2" s="62"/>
      <c r="B2" s="62"/>
      <c r="C2" s="62"/>
      <c r="D2" s="62"/>
      <c r="E2" s="62"/>
      <c r="F2" s="62"/>
    </row>
    <row r="3" spans="1:8" ht="15.75" x14ac:dyDescent="0.25">
      <c r="A3" s="259" t="s">
        <v>20</v>
      </c>
      <c r="B3" s="259"/>
      <c r="C3" s="259"/>
      <c r="D3" s="259"/>
      <c r="E3" s="259"/>
      <c r="F3" s="259"/>
    </row>
    <row r="4" spans="1:8" ht="18" x14ac:dyDescent="0.25">
      <c r="B4" s="62"/>
      <c r="C4" s="62"/>
      <c r="D4" s="62"/>
      <c r="E4" s="63"/>
      <c r="F4" s="63"/>
    </row>
    <row r="5" spans="1:8" ht="15.75" x14ac:dyDescent="0.25">
      <c r="A5" s="259" t="s">
        <v>6</v>
      </c>
      <c r="B5" s="259"/>
      <c r="C5" s="259"/>
      <c r="D5" s="259"/>
      <c r="E5" s="259"/>
      <c r="F5" s="259"/>
    </row>
    <row r="6" spans="1:8" ht="18" x14ac:dyDescent="0.25">
      <c r="A6" s="62"/>
      <c r="B6" s="62"/>
      <c r="C6" s="62"/>
      <c r="D6" s="62"/>
      <c r="E6" s="63"/>
      <c r="F6" s="63"/>
    </row>
    <row r="7" spans="1:8" ht="15.75" x14ac:dyDescent="0.25">
      <c r="A7" s="259" t="s">
        <v>66</v>
      </c>
      <c r="B7" s="259"/>
      <c r="C7" s="259"/>
      <c r="D7" s="259"/>
      <c r="E7" s="259"/>
      <c r="F7" s="259"/>
    </row>
    <row r="8" spans="1:8" ht="18" x14ac:dyDescent="0.25">
      <c r="A8" s="62"/>
      <c r="B8" s="62"/>
      <c r="C8" s="62"/>
      <c r="D8" s="62"/>
      <c r="E8" s="63"/>
      <c r="F8" s="63"/>
    </row>
    <row r="9" spans="1:8" ht="24" x14ac:dyDescent="0.25">
      <c r="A9" s="64" t="s">
        <v>67</v>
      </c>
      <c r="B9" s="64" t="s">
        <v>210</v>
      </c>
      <c r="C9" s="48" t="s">
        <v>174</v>
      </c>
      <c r="D9" s="48" t="s">
        <v>211</v>
      </c>
      <c r="E9" s="48" t="s">
        <v>175</v>
      </c>
      <c r="F9" s="48" t="s">
        <v>176</v>
      </c>
    </row>
    <row r="10" spans="1:8" x14ac:dyDescent="0.25">
      <c r="A10" s="92" t="s">
        <v>0</v>
      </c>
      <c r="B10" s="93">
        <f>B11+B13+B15+B18+B22</f>
        <v>1167054.8</v>
      </c>
      <c r="C10" s="93">
        <f>C11+C13+C15+C18+C22+C25</f>
        <v>1387497.13</v>
      </c>
      <c r="D10" s="93">
        <f>D11+D13+D15+D18+D22+D25</f>
        <v>1283587.6200000001</v>
      </c>
      <c r="E10" s="93">
        <f>(D10/C10)*100</f>
        <v>92.511010815568326</v>
      </c>
      <c r="F10" s="93">
        <f>(D10/B10)*100</f>
        <v>109.98520549334958</v>
      </c>
    </row>
    <row r="11" spans="1:8" x14ac:dyDescent="0.25">
      <c r="A11" s="94" t="s">
        <v>68</v>
      </c>
      <c r="B11" s="95">
        <f>B12</f>
        <v>50477</v>
      </c>
      <c r="C11" s="95">
        <f t="shared" ref="C11:D11" si="0">C12</f>
        <v>52792</v>
      </c>
      <c r="D11" s="95">
        <f t="shared" si="0"/>
        <v>52792</v>
      </c>
      <c r="E11" s="95">
        <f t="shared" ref="E11:E27" si="1">(D11/C11)*100</f>
        <v>100</v>
      </c>
      <c r="F11" s="95">
        <f t="shared" ref="F11:F27" si="2">(D11/B11)*100</f>
        <v>104.58624720169583</v>
      </c>
    </row>
    <row r="12" spans="1:8" x14ac:dyDescent="0.25">
      <c r="A12" s="51" t="s">
        <v>69</v>
      </c>
      <c r="B12" s="52">
        <v>50477</v>
      </c>
      <c r="C12" s="52">
        <v>52792</v>
      </c>
      <c r="D12" s="52">
        <v>52792</v>
      </c>
      <c r="E12" s="52">
        <f t="shared" si="1"/>
        <v>100</v>
      </c>
      <c r="F12" s="52">
        <f t="shared" si="2"/>
        <v>104.58624720169583</v>
      </c>
    </row>
    <row r="13" spans="1:8" x14ac:dyDescent="0.25">
      <c r="A13" s="96" t="s">
        <v>75</v>
      </c>
      <c r="B13" s="30">
        <f>B14</f>
        <v>51.92</v>
      </c>
      <c r="C13" s="30">
        <f t="shared" ref="C13:D13" si="3">C14</f>
        <v>31</v>
      </c>
      <c r="D13" s="30">
        <f t="shared" si="3"/>
        <v>38.28</v>
      </c>
      <c r="E13" s="30">
        <f t="shared" si="1"/>
        <v>123.48387096774194</v>
      </c>
      <c r="F13" s="30">
        <f t="shared" si="2"/>
        <v>73.728813559322035</v>
      </c>
    </row>
    <row r="14" spans="1:8" x14ac:dyDescent="0.25">
      <c r="A14" s="51" t="s">
        <v>76</v>
      </c>
      <c r="B14" s="53">
        <v>51.92</v>
      </c>
      <c r="C14" s="52">
        <v>31</v>
      </c>
      <c r="D14" s="52">
        <v>38.28</v>
      </c>
      <c r="E14" s="52">
        <f t="shared" si="1"/>
        <v>123.48387096774194</v>
      </c>
      <c r="F14" s="52">
        <f t="shared" si="2"/>
        <v>73.728813559322035</v>
      </c>
    </row>
    <row r="15" spans="1:8" x14ac:dyDescent="0.25">
      <c r="A15" s="97" t="s">
        <v>70</v>
      </c>
      <c r="B15" s="98">
        <f>B16</f>
        <v>100420</v>
      </c>
      <c r="C15" s="98">
        <f>C16+C17</f>
        <v>102000</v>
      </c>
      <c r="D15" s="98">
        <f>D16+D17</f>
        <v>105215</v>
      </c>
      <c r="E15" s="98">
        <f t="shared" si="1"/>
        <v>103.15196078431373</v>
      </c>
      <c r="F15" s="98">
        <f t="shared" si="2"/>
        <v>104.77494523003385</v>
      </c>
    </row>
    <row r="16" spans="1:8" x14ac:dyDescent="0.25">
      <c r="A16" s="73" t="s">
        <v>71</v>
      </c>
      <c r="B16" s="53">
        <v>100420</v>
      </c>
      <c r="C16" s="52">
        <v>0</v>
      </c>
      <c r="D16" s="52">
        <v>0</v>
      </c>
      <c r="E16" s="56" t="s">
        <v>98</v>
      </c>
      <c r="F16" s="56" t="s">
        <v>98</v>
      </c>
    </row>
    <row r="17" spans="1:6" x14ac:dyDescent="0.25">
      <c r="A17" s="73" t="s">
        <v>193</v>
      </c>
      <c r="B17" s="53">
        <v>0</v>
      </c>
      <c r="C17" s="53">
        <v>102000</v>
      </c>
      <c r="D17" s="53">
        <v>105215</v>
      </c>
      <c r="E17" s="53">
        <f t="shared" si="1"/>
        <v>103.15196078431373</v>
      </c>
      <c r="F17" s="56" t="s">
        <v>98</v>
      </c>
    </row>
    <row r="18" spans="1:6" x14ac:dyDescent="0.25">
      <c r="A18" s="99" t="s">
        <v>72</v>
      </c>
      <c r="B18" s="98">
        <f>B19</f>
        <v>1015705.88</v>
      </c>
      <c r="C18" s="98">
        <f>(C19+C20+C21)</f>
        <v>1230757.8799999999</v>
      </c>
      <c r="D18" s="98">
        <f>(D19+D20+D21)</f>
        <v>1123626.0900000001</v>
      </c>
      <c r="E18" s="98">
        <f t="shared" si="1"/>
        <v>91.295461784896332</v>
      </c>
      <c r="F18" s="98">
        <f t="shared" si="2"/>
        <v>110.62514376701256</v>
      </c>
    </row>
    <row r="19" spans="1:6" x14ac:dyDescent="0.25">
      <c r="A19" s="51" t="s">
        <v>73</v>
      </c>
      <c r="B19" s="53">
        <v>1015705.88</v>
      </c>
      <c r="C19" s="52">
        <v>0</v>
      </c>
      <c r="D19" s="52">
        <v>0</v>
      </c>
      <c r="E19" s="56" t="s">
        <v>98</v>
      </c>
      <c r="F19" s="56" t="s">
        <v>98</v>
      </c>
    </row>
    <row r="20" spans="1:6" ht="15" customHeight="1" x14ac:dyDescent="0.25">
      <c r="A20" s="51" t="s">
        <v>184</v>
      </c>
      <c r="B20" s="53">
        <v>0</v>
      </c>
      <c r="C20" s="53">
        <v>1221307.3999999999</v>
      </c>
      <c r="D20" s="53">
        <v>1114326.8600000001</v>
      </c>
      <c r="E20" s="53">
        <f t="shared" si="1"/>
        <v>91.240490313904616</v>
      </c>
      <c r="F20" s="56" t="s">
        <v>98</v>
      </c>
    </row>
    <row r="21" spans="1:6" x14ac:dyDescent="0.25">
      <c r="A21" s="51" t="s">
        <v>185</v>
      </c>
      <c r="B21" s="53">
        <v>0</v>
      </c>
      <c r="C21" s="53">
        <v>9450.48</v>
      </c>
      <c r="D21" s="53">
        <v>9299.23</v>
      </c>
      <c r="E21" s="53">
        <f>(D21/C21)*100</f>
        <v>98.399552192057968</v>
      </c>
      <c r="F21" s="56" t="s">
        <v>98</v>
      </c>
    </row>
    <row r="22" spans="1:6" x14ac:dyDescent="0.25">
      <c r="A22" s="99" t="s">
        <v>83</v>
      </c>
      <c r="B22" s="98">
        <f>B23</f>
        <v>400</v>
      </c>
      <c r="C22" s="98">
        <f>C24</f>
        <v>1260</v>
      </c>
      <c r="D22" s="98">
        <f>D23+D24</f>
        <v>1260</v>
      </c>
      <c r="E22" s="98">
        <f>(D22/C22)*100</f>
        <v>100</v>
      </c>
      <c r="F22" s="30" t="s">
        <v>98</v>
      </c>
    </row>
    <row r="23" spans="1:6" x14ac:dyDescent="0.25">
      <c r="A23" s="51" t="s">
        <v>84</v>
      </c>
      <c r="B23" s="53">
        <v>400</v>
      </c>
      <c r="C23" s="52">
        <v>0</v>
      </c>
      <c r="D23" s="52">
        <v>0</v>
      </c>
      <c r="E23" s="52">
        <v>0</v>
      </c>
      <c r="F23" s="56" t="s">
        <v>98</v>
      </c>
    </row>
    <row r="24" spans="1:6" x14ac:dyDescent="0.25">
      <c r="A24" s="51" t="s">
        <v>186</v>
      </c>
      <c r="B24" s="53">
        <v>0</v>
      </c>
      <c r="C24" s="53">
        <v>1260</v>
      </c>
      <c r="D24" s="53">
        <v>1260</v>
      </c>
      <c r="E24" s="53">
        <f>(D24/C24)*100</f>
        <v>100</v>
      </c>
      <c r="F24" s="56" t="s">
        <v>98</v>
      </c>
    </row>
    <row r="25" spans="1:6" ht="27" customHeight="1" x14ac:dyDescent="0.25">
      <c r="A25" s="210" t="s">
        <v>208</v>
      </c>
      <c r="B25" s="98">
        <v>0</v>
      </c>
      <c r="C25" s="98">
        <f>C26</f>
        <v>656.25</v>
      </c>
      <c r="D25" s="98">
        <f>D26</f>
        <v>656.25</v>
      </c>
      <c r="E25" s="30" t="s">
        <v>98</v>
      </c>
      <c r="F25" s="30" t="s">
        <v>98</v>
      </c>
    </row>
    <row r="26" spans="1:6" ht="27" customHeight="1" x14ac:dyDescent="0.25">
      <c r="A26" s="211" t="s">
        <v>209</v>
      </c>
      <c r="B26" s="53">
        <v>0</v>
      </c>
      <c r="C26" s="53">
        <v>656.25</v>
      </c>
      <c r="D26" s="53">
        <v>656.25</v>
      </c>
      <c r="E26" s="56" t="s">
        <v>98</v>
      </c>
      <c r="F26" s="56" t="s">
        <v>98</v>
      </c>
    </row>
    <row r="27" spans="1:6" x14ac:dyDescent="0.25">
      <c r="A27" s="92" t="s">
        <v>85</v>
      </c>
      <c r="B27" s="100">
        <f>(B28+B29+B30+B31)</f>
        <v>40407.75</v>
      </c>
      <c r="C27" s="100">
        <f>(C28+C29+C30+C31)</f>
        <v>63348.869999999995</v>
      </c>
      <c r="D27" s="100">
        <f>D28+D29+D30+D31</f>
        <v>-37245.22</v>
      </c>
      <c r="E27" s="100">
        <f t="shared" si="1"/>
        <v>-58.793819053125972</v>
      </c>
      <c r="F27" s="100">
        <f t="shared" si="2"/>
        <v>-92.173456824495304</v>
      </c>
    </row>
    <row r="28" spans="1:6" x14ac:dyDescent="0.25">
      <c r="A28" s="73" t="s">
        <v>71</v>
      </c>
      <c r="B28" s="53">
        <v>42418.48</v>
      </c>
      <c r="C28" s="53">
        <v>0</v>
      </c>
      <c r="D28" s="53">
        <v>0</v>
      </c>
      <c r="E28" s="56" t="s">
        <v>98</v>
      </c>
      <c r="F28" s="56" t="s">
        <v>98</v>
      </c>
    </row>
    <row r="29" spans="1:6" x14ac:dyDescent="0.25">
      <c r="A29" s="73" t="s">
        <v>187</v>
      </c>
      <c r="B29" s="53">
        <v>0</v>
      </c>
      <c r="C29" s="53">
        <v>64460.27</v>
      </c>
      <c r="D29" s="53">
        <v>57949.33</v>
      </c>
      <c r="E29" s="53">
        <f>(D29/C29)*100</f>
        <v>89.89929766040386</v>
      </c>
      <c r="F29" s="56" t="s">
        <v>98</v>
      </c>
    </row>
    <row r="30" spans="1:6" x14ac:dyDescent="0.25">
      <c r="A30" s="51" t="s">
        <v>73</v>
      </c>
      <c r="B30" s="75">
        <v>-2010.73</v>
      </c>
      <c r="C30" s="188">
        <v>0</v>
      </c>
      <c r="D30" s="188">
        <v>0</v>
      </c>
      <c r="E30" s="56" t="s">
        <v>98</v>
      </c>
      <c r="F30" s="74">
        <f t="shared" ref="F30" si="4">(D30/B30)*100</f>
        <v>0</v>
      </c>
    </row>
    <row r="31" spans="1:6" x14ac:dyDescent="0.25">
      <c r="A31" s="51" t="s">
        <v>188</v>
      </c>
      <c r="B31" s="216">
        <v>0</v>
      </c>
      <c r="C31" s="76">
        <v>-1111.4000000000001</v>
      </c>
      <c r="D31" s="76">
        <v>-95194.55</v>
      </c>
      <c r="E31" s="56" t="s">
        <v>98</v>
      </c>
      <c r="F31" s="56" t="s">
        <v>98</v>
      </c>
    </row>
    <row r="34" spans="1:6" ht="15.75" x14ac:dyDescent="0.25">
      <c r="A34" s="259" t="s">
        <v>74</v>
      </c>
      <c r="B34" s="259"/>
      <c r="C34" s="259"/>
      <c r="D34" s="259"/>
      <c r="E34" s="259"/>
      <c r="F34" s="259"/>
    </row>
    <row r="35" spans="1:6" ht="18" x14ac:dyDescent="0.25">
      <c r="A35" s="62"/>
      <c r="B35" s="62"/>
      <c r="C35" s="62"/>
      <c r="D35" s="62"/>
      <c r="E35" s="63"/>
      <c r="F35" s="63"/>
    </row>
    <row r="36" spans="1:6" ht="24" x14ac:dyDescent="0.25">
      <c r="A36" s="64" t="s">
        <v>67</v>
      </c>
      <c r="B36" s="64" t="s">
        <v>210</v>
      </c>
      <c r="C36" s="48" t="s">
        <v>174</v>
      </c>
      <c r="D36" s="48" t="s">
        <v>211</v>
      </c>
      <c r="E36" s="48" t="s">
        <v>175</v>
      </c>
      <c r="F36" s="48" t="s">
        <v>176</v>
      </c>
    </row>
    <row r="37" spans="1:6" x14ac:dyDescent="0.25">
      <c r="A37" s="92" t="s">
        <v>1</v>
      </c>
      <c r="B37" s="93">
        <f>B38+B40+B42+B45+B49</f>
        <v>1144113.6800000002</v>
      </c>
      <c r="C37" s="93">
        <f>C38+C40+C42+C45+C49+C52</f>
        <v>1450846</v>
      </c>
      <c r="D37" s="93">
        <f>D38+D40+D42+D45+D49+D52</f>
        <v>1384181.71</v>
      </c>
      <c r="E37" s="93">
        <f t="shared" ref="E37:E48" si="5">(D37/C37)*100</f>
        <v>95.405143619653629</v>
      </c>
      <c r="F37" s="93">
        <f t="shared" ref="F37:F45" si="6">(D37/B37)*100</f>
        <v>120.98288257509513</v>
      </c>
    </row>
    <row r="38" spans="1:6" x14ac:dyDescent="0.25">
      <c r="A38" s="94" t="s">
        <v>68</v>
      </c>
      <c r="B38" s="95">
        <f>B39</f>
        <v>50477</v>
      </c>
      <c r="C38" s="95">
        <f t="shared" ref="C38:D38" si="7">C39</f>
        <v>52792</v>
      </c>
      <c r="D38" s="95">
        <f t="shared" si="7"/>
        <v>52792</v>
      </c>
      <c r="E38" s="95">
        <f t="shared" si="5"/>
        <v>100</v>
      </c>
      <c r="F38" s="95">
        <f t="shared" si="6"/>
        <v>104.58624720169583</v>
      </c>
    </row>
    <row r="39" spans="1:6" x14ac:dyDescent="0.25">
      <c r="A39" s="51" t="s">
        <v>69</v>
      </c>
      <c r="B39" s="52">
        <v>50477</v>
      </c>
      <c r="C39" s="52">
        <v>52792</v>
      </c>
      <c r="D39" s="52">
        <v>52792</v>
      </c>
      <c r="E39" s="52">
        <f t="shared" si="5"/>
        <v>100</v>
      </c>
      <c r="F39" s="52">
        <f t="shared" si="6"/>
        <v>104.58624720169583</v>
      </c>
    </row>
    <row r="40" spans="1:6" x14ac:dyDescent="0.25">
      <c r="A40" s="96" t="s">
        <v>75</v>
      </c>
      <c r="B40" s="30">
        <f>B41</f>
        <v>51.92</v>
      </c>
      <c r="C40" s="30">
        <f t="shared" ref="C40:D40" si="8">C41</f>
        <v>31</v>
      </c>
      <c r="D40" s="30">
        <f t="shared" si="8"/>
        <v>38.28</v>
      </c>
      <c r="E40" s="30">
        <f t="shared" si="5"/>
        <v>123.48387096774194</v>
      </c>
      <c r="F40" s="30">
        <f t="shared" si="6"/>
        <v>73.728813559322035</v>
      </c>
    </row>
    <row r="41" spans="1:6" x14ac:dyDescent="0.25">
      <c r="A41" s="51" t="s">
        <v>76</v>
      </c>
      <c r="B41" s="53">
        <v>51.92</v>
      </c>
      <c r="C41" s="52">
        <v>31</v>
      </c>
      <c r="D41" s="52">
        <v>38.28</v>
      </c>
      <c r="E41" s="52">
        <f t="shared" si="5"/>
        <v>123.48387096774194</v>
      </c>
      <c r="F41" s="52">
        <f t="shared" si="6"/>
        <v>73.728813559322035</v>
      </c>
    </row>
    <row r="42" spans="1:6" x14ac:dyDescent="0.25">
      <c r="A42" s="97" t="s">
        <v>70</v>
      </c>
      <c r="B42" s="98">
        <f>B43</f>
        <v>78378.210000000006</v>
      </c>
      <c r="C42" s="98">
        <f>C43+C44</f>
        <v>166460.26999999999</v>
      </c>
      <c r="D42" s="98">
        <f>D43+D44</f>
        <v>111725.94</v>
      </c>
      <c r="E42" s="98">
        <f t="shared" si="5"/>
        <v>67.118682433952557</v>
      </c>
      <c r="F42" s="98">
        <f t="shared" si="6"/>
        <v>142.54719519621588</v>
      </c>
    </row>
    <row r="43" spans="1:6" x14ac:dyDescent="0.25">
      <c r="A43" s="73" t="s">
        <v>71</v>
      </c>
      <c r="B43" s="53">
        <v>78378.210000000006</v>
      </c>
      <c r="C43" s="52">
        <v>0</v>
      </c>
      <c r="D43" s="52">
        <v>0</v>
      </c>
      <c r="E43" s="56" t="s">
        <v>98</v>
      </c>
      <c r="F43" s="56" t="s">
        <v>98</v>
      </c>
    </row>
    <row r="44" spans="1:6" x14ac:dyDescent="0.25">
      <c r="A44" s="73" t="s">
        <v>187</v>
      </c>
      <c r="B44" s="53">
        <v>0</v>
      </c>
      <c r="C44" s="53">
        <v>166460.26999999999</v>
      </c>
      <c r="D44" s="53">
        <v>111725.94</v>
      </c>
      <c r="E44" s="53">
        <f t="shared" si="5"/>
        <v>67.118682433952557</v>
      </c>
      <c r="F44" s="56" t="s">
        <v>98</v>
      </c>
    </row>
    <row r="45" spans="1:6" x14ac:dyDescent="0.25">
      <c r="A45" s="99" t="s">
        <v>72</v>
      </c>
      <c r="B45" s="98">
        <f>B46</f>
        <v>1014806.55</v>
      </c>
      <c r="C45" s="98">
        <f>(C46+C47+C48)</f>
        <v>1229646.48</v>
      </c>
      <c r="D45" s="98">
        <f>D46+D47+D48</f>
        <v>1217709.24</v>
      </c>
      <c r="E45" s="98">
        <f t="shared" si="5"/>
        <v>99.02921366472745</v>
      </c>
      <c r="F45" s="98">
        <f t="shared" si="6"/>
        <v>119.99422352959783</v>
      </c>
    </row>
    <row r="46" spans="1:6" x14ac:dyDescent="0.25">
      <c r="A46" s="51" t="s">
        <v>73</v>
      </c>
      <c r="B46" s="53">
        <v>1014806.55</v>
      </c>
      <c r="C46" s="52">
        <v>0</v>
      </c>
      <c r="D46" s="52">
        <v>0</v>
      </c>
      <c r="E46" s="56" t="s">
        <v>98</v>
      </c>
      <c r="F46" s="56" t="s">
        <v>98</v>
      </c>
    </row>
    <row r="47" spans="1:6" x14ac:dyDescent="0.25">
      <c r="A47" s="51" t="s">
        <v>189</v>
      </c>
      <c r="B47" s="53">
        <v>0</v>
      </c>
      <c r="C47" s="53">
        <v>1220196</v>
      </c>
      <c r="D47" s="53">
        <v>1208410.01</v>
      </c>
      <c r="E47" s="53">
        <f t="shared" si="5"/>
        <v>99.034090424816995</v>
      </c>
      <c r="F47" s="56" t="s">
        <v>98</v>
      </c>
    </row>
    <row r="48" spans="1:6" x14ac:dyDescent="0.25">
      <c r="A48" s="51" t="s">
        <v>190</v>
      </c>
      <c r="B48" s="53">
        <v>0</v>
      </c>
      <c r="C48" s="53">
        <v>9450.48</v>
      </c>
      <c r="D48" s="53">
        <v>9299.23</v>
      </c>
      <c r="E48" s="53">
        <f t="shared" si="5"/>
        <v>98.399552192057968</v>
      </c>
      <c r="F48" s="56" t="s">
        <v>98</v>
      </c>
    </row>
    <row r="49" spans="1:6" x14ac:dyDescent="0.25">
      <c r="A49" s="99" t="s">
        <v>83</v>
      </c>
      <c r="B49" s="98">
        <f>B50</f>
        <v>400</v>
      </c>
      <c r="C49" s="98">
        <f>C50+C51</f>
        <v>1260</v>
      </c>
      <c r="D49" s="98">
        <f t="shared" ref="D49" si="9">D51</f>
        <v>1260</v>
      </c>
      <c r="E49" s="98">
        <f>(D49/C49)*100</f>
        <v>100</v>
      </c>
      <c r="F49" s="30">
        <f>(D49/B49)*100</f>
        <v>315</v>
      </c>
    </row>
    <row r="50" spans="1:6" x14ac:dyDescent="0.25">
      <c r="A50" s="51" t="s">
        <v>84</v>
      </c>
      <c r="B50" s="53">
        <v>400</v>
      </c>
      <c r="C50" s="52">
        <v>0</v>
      </c>
      <c r="D50" s="52">
        <v>0</v>
      </c>
      <c r="E50" s="56" t="s">
        <v>98</v>
      </c>
      <c r="F50" s="56" t="s">
        <v>98</v>
      </c>
    </row>
    <row r="51" spans="1:6" x14ac:dyDescent="0.25">
      <c r="A51" s="51" t="s">
        <v>186</v>
      </c>
      <c r="B51" s="53">
        <v>0</v>
      </c>
      <c r="C51" s="52">
        <v>1260</v>
      </c>
      <c r="D51" s="52">
        <v>1260</v>
      </c>
      <c r="E51" s="52">
        <f>(D51/C51)*100</f>
        <v>100</v>
      </c>
      <c r="F51" s="56" t="s">
        <v>98</v>
      </c>
    </row>
    <row r="52" spans="1:6" ht="25.5" x14ac:dyDescent="0.25">
      <c r="A52" s="210" t="s">
        <v>191</v>
      </c>
      <c r="B52" s="196">
        <v>0</v>
      </c>
      <c r="C52" s="196">
        <f>C53</f>
        <v>656.25</v>
      </c>
      <c r="D52" s="196">
        <f>D53</f>
        <v>656.25</v>
      </c>
      <c r="E52" s="30" t="s">
        <v>98</v>
      </c>
      <c r="F52" s="30" t="s">
        <v>98</v>
      </c>
    </row>
    <row r="53" spans="1:6" ht="25.5" x14ac:dyDescent="0.25">
      <c r="A53" s="211" t="s">
        <v>192</v>
      </c>
      <c r="B53" s="195">
        <v>0</v>
      </c>
      <c r="C53" s="195">
        <v>656.25</v>
      </c>
      <c r="D53" s="195">
        <v>656.25</v>
      </c>
      <c r="E53" s="56" t="s">
        <v>98</v>
      </c>
      <c r="F53" s="56" t="s">
        <v>98</v>
      </c>
    </row>
  </sheetData>
  <mergeCells count="5">
    <mergeCell ref="A1:F1"/>
    <mergeCell ref="A3:F3"/>
    <mergeCell ref="A5:F5"/>
    <mergeCell ref="A7:F7"/>
    <mergeCell ref="A34:F34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J16"/>
  <sheetViews>
    <sheetView zoomScaleNormal="100" workbookViewId="0">
      <selection activeCell="A2" sqref="A2"/>
    </sheetView>
  </sheetViews>
  <sheetFormatPr defaultRowHeight="15" x14ac:dyDescent="0.25"/>
  <cols>
    <col min="1" max="1" width="40.7109375" customWidth="1"/>
    <col min="2" max="2" width="28.7109375" customWidth="1"/>
    <col min="3" max="3" width="28.85546875" customWidth="1"/>
    <col min="4" max="4" width="28.7109375" customWidth="1"/>
    <col min="5" max="6" width="24.7109375" customWidth="1"/>
  </cols>
  <sheetData>
    <row r="1" spans="1:10" ht="42" customHeight="1" x14ac:dyDescent="0.25">
      <c r="A1" s="240" t="s">
        <v>218</v>
      </c>
      <c r="B1" s="240"/>
      <c r="C1" s="240"/>
      <c r="D1" s="240"/>
      <c r="E1" s="240"/>
      <c r="F1" s="240"/>
      <c r="G1" s="7"/>
      <c r="H1" s="7"/>
      <c r="I1" s="7"/>
      <c r="J1" s="7"/>
    </row>
    <row r="2" spans="1:10" ht="18" customHeight="1" x14ac:dyDescent="0.25">
      <c r="A2" s="1"/>
      <c r="B2" s="1"/>
      <c r="C2" s="1"/>
      <c r="D2" s="1"/>
      <c r="E2" s="1"/>
      <c r="F2" s="1"/>
      <c r="G2" s="6"/>
      <c r="H2" s="6"/>
      <c r="I2" s="6"/>
      <c r="J2" s="6"/>
    </row>
    <row r="3" spans="1:10" ht="15.75" x14ac:dyDescent="0.25">
      <c r="A3" s="240" t="s">
        <v>20</v>
      </c>
      <c r="B3" s="240"/>
      <c r="C3" s="240"/>
      <c r="D3" s="240"/>
      <c r="E3" s="241"/>
      <c r="F3" s="241"/>
      <c r="G3" s="6"/>
      <c r="H3" s="6"/>
      <c r="I3" s="6"/>
      <c r="J3" s="6"/>
    </row>
    <row r="4" spans="1:10" ht="18" x14ac:dyDescent="0.25">
      <c r="A4" s="1"/>
      <c r="B4" s="1"/>
      <c r="C4" s="1"/>
      <c r="D4" s="1"/>
      <c r="E4" s="2"/>
      <c r="F4" s="2"/>
      <c r="G4" s="6"/>
      <c r="H4" s="6"/>
      <c r="I4" s="6"/>
      <c r="J4" s="6"/>
    </row>
    <row r="5" spans="1:10" ht="18" customHeight="1" x14ac:dyDescent="0.25">
      <c r="A5" s="240" t="s">
        <v>6</v>
      </c>
      <c r="B5" s="242"/>
      <c r="C5" s="242"/>
      <c r="D5" s="242"/>
      <c r="E5" s="242"/>
      <c r="F5" s="242"/>
      <c r="G5" s="6"/>
      <c r="H5" s="6"/>
      <c r="I5" s="6"/>
      <c r="J5" s="6"/>
    </row>
    <row r="6" spans="1:10" ht="18" x14ac:dyDescent="0.25">
      <c r="A6" s="1"/>
      <c r="B6" s="1"/>
      <c r="C6" s="1"/>
      <c r="D6" s="1"/>
      <c r="E6" s="2"/>
      <c r="F6" s="2"/>
      <c r="G6" s="6"/>
      <c r="H6" s="6"/>
      <c r="I6" s="6"/>
      <c r="J6" s="6"/>
    </row>
    <row r="7" spans="1:10" x14ac:dyDescent="0.25">
      <c r="A7" s="240" t="s">
        <v>15</v>
      </c>
      <c r="B7" s="266"/>
      <c r="C7" s="266"/>
      <c r="D7" s="266"/>
      <c r="E7" s="266"/>
      <c r="F7" s="266"/>
      <c r="G7" s="6"/>
      <c r="H7" s="6"/>
      <c r="I7" s="6"/>
      <c r="J7" s="6"/>
    </row>
    <row r="8" spans="1:10" ht="18" x14ac:dyDescent="0.25">
      <c r="A8" s="1"/>
      <c r="B8" s="1"/>
      <c r="C8" s="1"/>
      <c r="D8" s="1"/>
      <c r="E8" s="2"/>
      <c r="F8" s="2"/>
      <c r="G8" s="6"/>
      <c r="H8" s="6"/>
      <c r="I8" s="6"/>
      <c r="J8" s="6"/>
    </row>
    <row r="9" spans="1:10" ht="24" x14ac:dyDescent="0.25">
      <c r="A9" s="64" t="s">
        <v>67</v>
      </c>
      <c r="B9" s="64" t="s">
        <v>210</v>
      </c>
      <c r="C9" s="48" t="s">
        <v>174</v>
      </c>
      <c r="D9" s="48" t="s">
        <v>211</v>
      </c>
      <c r="E9" s="48" t="s">
        <v>175</v>
      </c>
      <c r="F9" s="48" t="s">
        <v>176</v>
      </c>
    </row>
    <row r="10" spans="1:10" ht="15.75" customHeight="1" x14ac:dyDescent="0.25">
      <c r="A10" s="90" t="s">
        <v>16</v>
      </c>
      <c r="B10" s="100">
        <f>B11</f>
        <v>1144113.68</v>
      </c>
      <c r="C10" s="100">
        <f t="shared" ref="C10:D10" si="0">C11</f>
        <v>1450846</v>
      </c>
      <c r="D10" s="100">
        <f t="shared" si="0"/>
        <v>1384181.71</v>
      </c>
      <c r="E10" s="100">
        <f>(D10/C10)*100</f>
        <v>95.405143619653629</v>
      </c>
      <c r="F10" s="100">
        <f>(D10/B10)*100</f>
        <v>120.98288257509518</v>
      </c>
    </row>
    <row r="11" spans="1:10" x14ac:dyDescent="0.25">
      <c r="A11" s="89" t="s">
        <v>36</v>
      </c>
      <c r="B11" s="98">
        <f>B12</f>
        <v>1144113.68</v>
      </c>
      <c r="C11" s="98">
        <f t="shared" ref="C11:D11" si="1">C12</f>
        <v>1450846</v>
      </c>
      <c r="D11" s="98">
        <f t="shared" si="1"/>
        <v>1384181.71</v>
      </c>
      <c r="E11" s="98">
        <f t="shared" ref="E11:E12" si="2">(D11/C11)*100</f>
        <v>95.405143619653629</v>
      </c>
      <c r="F11" s="98">
        <f t="shared" ref="F11:F12" si="3">(D11/B11)*100</f>
        <v>120.98288257509518</v>
      </c>
    </row>
    <row r="12" spans="1:10" x14ac:dyDescent="0.25">
      <c r="A12" s="54" t="s">
        <v>37</v>
      </c>
      <c r="B12" s="53">
        <v>1144113.68</v>
      </c>
      <c r="C12" s="53">
        <v>1450846</v>
      </c>
      <c r="D12" s="53">
        <v>1384181.71</v>
      </c>
      <c r="E12" s="53">
        <f t="shared" si="2"/>
        <v>95.405143619653629</v>
      </c>
      <c r="F12" s="53">
        <f t="shared" si="3"/>
        <v>120.98288257509518</v>
      </c>
    </row>
    <row r="13" spans="1:10" x14ac:dyDescent="0.25">
      <c r="A13" s="101" t="s">
        <v>38</v>
      </c>
      <c r="B13" s="98">
        <v>0</v>
      </c>
      <c r="C13" s="30">
        <v>0</v>
      </c>
      <c r="D13" s="30">
        <v>0</v>
      </c>
      <c r="E13" s="30" t="s">
        <v>98</v>
      </c>
      <c r="F13" s="102" t="s">
        <v>98</v>
      </c>
    </row>
    <row r="14" spans="1:10" x14ac:dyDescent="0.25">
      <c r="A14" s="41"/>
      <c r="B14" s="41"/>
      <c r="C14" s="41"/>
      <c r="D14" s="41"/>
      <c r="E14" s="41"/>
      <c r="F14" s="41"/>
    </row>
    <row r="15" spans="1:10" x14ac:dyDescent="0.25">
      <c r="A15" s="41"/>
      <c r="B15" s="41"/>
      <c r="C15" s="41"/>
      <c r="D15" s="41"/>
      <c r="E15" s="41"/>
      <c r="F15" s="41"/>
    </row>
    <row r="16" spans="1:10" x14ac:dyDescent="0.25">
      <c r="A16" s="41"/>
      <c r="B16" s="41"/>
      <c r="C16" s="41"/>
      <c r="D16" s="41"/>
      <c r="E16" s="41"/>
      <c r="F16" s="4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I14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7.42578125" customWidth="1"/>
    <col min="4" max="8" width="25.28515625" customWidth="1"/>
  </cols>
  <sheetData>
    <row r="1" spans="1:9" ht="42" customHeight="1" x14ac:dyDescent="0.25">
      <c r="A1" s="240" t="s">
        <v>218</v>
      </c>
      <c r="B1" s="240"/>
      <c r="C1" s="240"/>
      <c r="D1" s="240"/>
      <c r="E1" s="240"/>
      <c r="F1" s="240"/>
      <c r="G1" s="240"/>
      <c r="H1" s="240"/>
      <c r="I1" s="3"/>
    </row>
    <row r="2" spans="1:9" ht="18" customHeight="1" x14ac:dyDescent="0.25">
      <c r="A2" s="1"/>
      <c r="B2" s="1"/>
      <c r="C2" s="1"/>
      <c r="D2" s="1"/>
      <c r="E2" s="1"/>
      <c r="F2" s="1"/>
      <c r="G2" s="1"/>
      <c r="H2" s="1"/>
    </row>
    <row r="3" spans="1:9" ht="15.75" x14ac:dyDescent="0.25">
      <c r="A3" s="240" t="s">
        <v>20</v>
      </c>
      <c r="B3" s="240"/>
      <c r="C3" s="240"/>
      <c r="D3" s="240"/>
      <c r="E3" s="240"/>
      <c r="F3" s="240"/>
      <c r="G3" s="241"/>
      <c r="H3" s="241"/>
    </row>
    <row r="4" spans="1:9" ht="18" x14ac:dyDescent="0.25">
      <c r="A4" s="1"/>
      <c r="B4" s="1"/>
      <c r="C4" s="1"/>
      <c r="D4" s="1"/>
      <c r="E4" s="1"/>
      <c r="F4" s="1"/>
      <c r="G4" s="2"/>
      <c r="H4" s="2"/>
    </row>
    <row r="5" spans="1:9" ht="18" customHeight="1" x14ac:dyDescent="0.25">
      <c r="A5" s="240" t="s">
        <v>87</v>
      </c>
      <c r="B5" s="242"/>
      <c r="C5" s="242"/>
      <c r="D5" s="242"/>
      <c r="E5" s="242"/>
      <c r="F5" s="242"/>
      <c r="G5" s="242"/>
      <c r="H5" s="242"/>
    </row>
    <row r="6" spans="1:9" ht="18" x14ac:dyDescent="0.25">
      <c r="A6" s="1"/>
      <c r="B6" s="1"/>
      <c r="C6" s="1"/>
      <c r="D6" s="1"/>
      <c r="E6" s="1"/>
      <c r="F6" s="1"/>
      <c r="G6" s="2"/>
      <c r="H6" s="2"/>
    </row>
    <row r="7" spans="1:9" ht="24" x14ac:dyDescent="0.25">
      <c r="A7" s="48" t="s">
        <v>7</v>
      </c>
      <c r="B7" s="49" t="s">
        <v>8</v>
      </c>
      <c r="C7" s="49" t="s">
        <v>32</v>
      </c>
      <c r="D7" s="64" t="s">
        <v>210</v>
      </c>
      <c r="E7" s="48" t="s">
        <v>174</v>
      </c>
      <c r="F7" s="48" t="s">
        <v>211</v>
      </c>
      <c r="G7" s="48" t="s">
        <v>175</v>
      </c>
      <c r="H7" s="48" t="s">
        <v>176</v>
      </c>
    </row>
    <row r="8" spans="1:9" s="78" customFormat="1" x14ac:dyDescent="0.25">
      <c r="A8" s="85"/>
      <c r="B8" s="86"/>
      <c r="C8" s="87" t="s">
        <v>78</v>
      </c>
      <c r="D8" s="88">
        <f>D9</f>
        <v>0</v>
      </c>
      <c r="E8" s="88">
        <f t="shared" ref="E8:F8" si="0">E9</f>
        <v>0</v>
      </c>
      <c r="F8" s="88">
        <f t="shared" si="0"/>
        <v>0</v>
      </c>
      <c r="G8" s="88" t="s">
        <v>98</v>
      </c>
      <c r="H8" s="88" t="s">
        <v>98</v>
      </c>
    </row>
    <row r="9" spans="1:9" ht="25.5" x14ac:dyDescent="0.25">
      <c r="A9" s="89">
        <v>8</v>
      </c>
      <c r="B9" s="89"/>
      <c r="C9" s="89" t="s">
        <v>17</v>
      </c>
      <c r="D9" s="98">
        <v>0</v>
      </c>
      <c r="E9" s="30">
        <v>0</v>
      </c>
      <c r="F9" s="30">
        <v>0</v>
      </c>
      <c r="G9" s="30" t="s">
        <v>98</v>
      </c>
      <c r="H9" s="30" t="s">
        <v>98</v>
      </c>
    </row>
    <row r="10" spans="1:9" x14ac:dyDescent="0.25">
      <c r="A10" s="68"/>
      <c r="B10" s="54">
        <v>84</v>
      </c>
      <c r="C10" s="54" t="s">
        <v>24</v>
      </c>
      <c r="D10" s="53">
        <v>0</v>
      </c>
      <c r="E10" s="52">
        <v>0</v>
      </c>
      <c r="F10" s="52">
        <v>0</v>
      </c>
      <c r="G10" s="52" t="s">
        <v>98</v>
      </c>
      <c r="H10" s="52" t="s">
        <v>98</v>
      </c>
    </row>
    <row r="11" spans="1:9" x14ac:dyDescent="0.25">
      <c r="A11" s="90"/>
      <c r="B11" s="103"/>
      <c r="C11" s="90" t="s">
        <v>79</v>
      </c>
      <c r="D11" s="100">
        <f>D12</f>
        <v>0</v>
      </c>
      <c r="E11" s="100">
        <f t="shared" ref="E11:F11" si="1">E12</f>
        <v>0</v>
      </c>
      <c r="F11" s="100">
        <f t="shared" si="1"/>
        <v>0</v>
      </c>
      <c r="G11" s="100" t="s">
        <v>98</v>
      </c>
      <c r="H11" s="100" t="s">
        <v>98</v>
      </c>
    </row>
    <row r="12" spans="1:9" ht="25.5" x14ac:dyDescent="0.25">
      <c r="A12" s="104">
        <v>5</v>
      </c>
      <c r="B12" s="104"/>
      <c r="C12" s="105" t="s">
        <v>18</v>
      </c>
      <c r="D12" s="98">
        <v>0</v>
      </c>
      <c r="E12" s="30">
        <v>0</v>
      </c>
      <c r="F12" s="30">
        <v>0</v>
      </c>
      <c r="G12" s="30" t="s">
        <v>98</v>
      </c>
      <c r="H12" s="47" t="s">
        <v>98</v>
      </c>
    </row>
    <row r="13" spans="1:9" ht="25.5" x14ac:dyDescent="0.25">
      <c r="A13" s="68"/>
      <c r="B13" s="54">
        <v>54</v>
      </c>
      <c r="C13" s="79" t="s">
        <v>25</v>
      </c>
      <c r="D13" s="53">
        <v>0</v>
      </c>
      <c r="E13" s="53">
        <v>0</v>
      </c>
      <c r="F13" s="53">
        <v>0</v>
      </c>
      <c r="G13" s="53" t="s">
        <v>98</v>
      </c>
      <c r="H13" s="53" t="s">
        <v>98</v>
      </c>
    </row>
    <row r="14" spans="1:9" x14ac:dyDescent="0.25">
      <c r="A14" s="41"/>
      <c r="B14" s="41"/>
      <c r="C14" s="41"/>
      <c r="D14" s="41"/>
      <c r="E14" s="41"/>
      <c r="F14" s="41"/>
      <c r="G14" s="41"/>
      <c r="H14" s="41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29"/>
  <sheetViews>
    <sheetView zoomScaleNormal="100" workbookViewId="0">
      <selection activeCell="A2" sqref="A2"/>
    </sheetView>
  </sheetViews>
  <sheetFormatPr defaultRowHeight="15" x14ac:dyDescent="0.25"/>
  <cols>
    <col min="1" max="1" width="35.7109375" customWidth="1"/>
    <col min="2" max="4" width="28.7109375" customWidth="1"/>
    <col min="5" max="6" width="24.7109375" customWidth="1"/>
  </cols>
  <sheetData>
    <row r="1" spans="1:8" ht="42" customHeight="1" x14ac:dyDescent="0.25">
      <c r="A1" s="240" t="s">
        <v>218</v>
      </c>
      <c r="B1" s="240"/>
      <c r="C1" s="240"/>
      <c r="D1" s="240"/>
      <c r="E1" s="240"/>
      <c r="F1" s="240"/>
      <c r="G1" s="3"/>
      <c r="H1" s="3"/>
    </row>
    <row r="2" spans="1:8" ht="18" x14ac:dyDescent="0.25">
      <c r="A2" s="62"/>
      <c r="B2" s="62"/>
      <c r="C2" s="62"/>
      <c r="D2" s="62"/>
      <c r="E2" s="62"/>
      <c r="F2" s="62"/>
    </row>
    <row r="3" spans="1:8" ht="15.75" x14ac:dyDescent="0.25">
      <c r="A3" s="259" t="s">
        <v>20</v>
      </c>
      <c r="B3" s="259"/>
      <c r="C3" s="259"/>
      <c r="D3" s="259"/>
      <c r="E3" s="259"/>
      <c r="F3" s="259"/>
    </row>
    <row r="4" spans="1:8" ht="18" x14ac:dyDescent="0.25">
      <c r="A4" s="62"/>
      <c r="B4" s="62"/>
      <c r="C4" s="62"/>
      <c r="D4" s="62"/>
      <c r="E4" s="63"/>
      <c r="F4" s="63"/>
    </row>
    <row r="5" spans="1:8" ht="15.75" customHeight="1" x14ac:dyDescent="0.25">
      <c r="A5" s="259" t="s">
        <v>77</v>
      </c>
      <c r="B5" s="259"/>
      <c r="C5" s="259"/>
      <c r="D5" s="259"/>
      <c r="E5" s="259"/>
      <c r="F5" s="259"/>
    </row>
    <row r="6" spans="1:8" ht="18" x14ac:dyDescent="0.25">
      <c r="A6" s="62"/>
      <c r="B6" s="62"/>
      <c r="C6" s="62"/>
      <c r="D6" s="62"/>
      <c r="E6" s="63"/>
      <c r="F6" s="63"/>
    </row>
    <row r="7" spans="1:8" ht="24" x14ac:dyDescent="0.25">
      <c r="A7" s="65" t="s">
        <v>67</v>
      </c>
      <c r="B7" s="64" t="s">
        <v>210</v>
      </c>
      <c r="C7" s="48" t="s">
        <v>174</v>
      </c>
      <c r="D7" s="48" t="s">
        <v>211</v>
      </c>
      <c r="E7" s="48" t="s">
        <v>175</v>
      </c>
      <c r="F7" s="48" t="s">
        <v>176</v>
      </c>
    </row>
    <row r="8" spans="1:8" x14ac:dyDescent="0.25">
      <c r="A8" s="106" t="s">
        <v>78</v>
      </c>
      <c r="B8" s="100">
        <f>B9+B11+B13+B15+B17</f>
        <v>0</v>
      </c>
      <c r="C8" s="100">
        <f t="shared" ref="C8:D8" si="0">C9+C11+C13+C15+C17</f>
        <v>0</v>
      </c>
      <c r="D8" s="100">
        <f t="shared" si="0"/>
        <v>0</v>
      </c>
      <c r="E8" s="100" t="s">
        <v>98</v>
      </c>
      <c r="F8" s="100" t="s">
        <v>98</v>
      </c>
    </row>
    <row r="9" spans="1:8" x14ac:dyDescent="0.25">
      <c r="A9" s="94" t="s">
        <v>68</v>
      </c>
      <c r="B9" s="126">
        <v>0</v>
      </c>
      <c r="C9" s="111">
        <v>0</v>
      </c>
      <c r="D9" s="111">
        <v>0</v>
      </c>
      <c r="E9" s="111" t="s">
        <v>98</v>
      </c>
      <c r="F9" s="127" t="s">
        <v>98</v>
      </c>
    </row>
    <row r="10" spans="1:8" x14ac:dyDescent="0.25">
      <c r="A10" s="51" t="s">
        <v>69</v>
      </c>
      <c r="B10" s="120">
        <v>0</v>
      </c>
      <c r="C10" s="120">
        <v>0</v>
      </c>
      <c r="D10" s="120">
        <v>0</v>
      </c>
      <c r="E10" s="130" t="s">
        <v>98</v>
      </c>
      <c r="F10" s="130" t="s">
        <v>98</v>
      </c>
    </row>
    <row r="11" spans="1:8" x14ac:dyDescent="0.25">
      <c r="A11" s="96" t="s">
        <v>75</v>
      </c>
      <c r="B11" s="223">
        <v>0</v>
      </c>
      <c r="C11" s="223">
        <v>0</v>
      </c>
      <c r="D11" s="223">
        <v>0</v>
      </c>
      <c r="E11" s="131" t="s">
        <v>98</v>
      </c>
      <c r="F11" s="131" t="s">
        <v>98</v>
      </c>
    </row>
    <row r="12" spans="1:8" x14ac:dyDescent="0.25">
      <c r="A12" s="51" t="s">
        <v>76</v>
      </c>
      <c r="B12" s="120">
        <v>0</v>
      </c>
      <c r="C12" s="120">
        <v>0</v>
      </c>
      <c r="D12" s="120">
        <v>0</v>
      </c>
      <c r="E12" s="130" t="s">
        <v>98</v>
      </c>
      <c r="F12" s="130" t="s">
        <v>98</v>
      </c>
    </row>
    <row r="13" spans="1:8" x14ac:dyDescent="0.25">
      <c r="A13" s="97" t="s">
        <v>70</v>
      </c>
      <c r="B13" s="223">
        <v>0</v>
      </c>
      <c r="C13" s="223">
        <v>0</v>
      </c>
      <c r="D13" s="223">
        <v>0</v>
      </c>
      <c r="E13" s="131" t="s">
        <v>98</v>
      </c>
      <c r="F13" s="131" t="s">
        <v>98</v>
      </c>
    </row>
    <row r="14" spans="1:8" ht="15" customHeight="1" x14ac:dyDescent="0.25">
      <c r="A14" s="73" t="s">
        <v>86</v>
      </c>
      <c r="B14" s="120">
        <v>0</v>
      </c>
      <c r="C14" s="120">
        <v>0</v>
      </c>
      <c r="D14" s="120">
        <v>0</v>
      </c>
      <c r="E14" s="130" t="s">
        <v>98</v>
      </c>
      <c r="F14" s="130" t="s">
        <v>98</v>
      </c>
    </row>
    <row r="15" spans="1:8" x14ac:dyDescent="0.25">
      <c r="A15" s="99" t="s">
        <v>72</v>
      </c>
      <c r="B15" s="223">
        <v>0</v>
      </c>
      <c r="C15" s="223">
        <v>0</v>
      </c>
      <c r="D15" s="223">
        <v>0</v>
      </c>
      <c r="E15" s="131" t="s">
        <v>98</v>
      </c>
      <c r="F15" s="131" t="s">
        <v>98</v>
      </c>
    </row>
    <row r="16" spans="1:8" x14ac:dyDescent="0.25">
      <c r="A16" s="51" t="s">
        <v>73</v>
      </c>
      <c r="B16" s="120">
        <v>0</v>
      </c>
      <c r="C16" s="120">
        <v>0</v>
      </c>
      <c r="D16" s="120">
        <v>0</v>
      </c>
      <c r="E16" s="130" t="s">
        <v>98</v>
      </c>
      <c r="F16" s="130" t="s">
        <v>98</v>
      </c>
    </row>
    <row r="17" spans="1:6" x14ac:dyDescent="0.25">
      <c r="A17" s="99" t="s">
        <v>83</v>
      </c>
      <c r="B17" s="223">
        <v>0</v>
      </c>
      <c r="C17" s="223">
        <v>0</v>
      </c>
      <c r="D17" s="223">
        <v>0</v>
      </c>
      <c r="E17" s="131" t="s">
        <v>98</v>
      </c>
      <c r="F17" s="131" t="s">
        <v>98</v>
      </c>
    </row>
    <row r="18" spans="1:6" x14ac:dyDescent="0.25">
      <c r="A18" s="51" t="s">
        <v>84</v>
      </c>
      <c r="B18" s="120">
        <v>0</v>
      </c>
      <c r="C18" s="120">
        <v>0</v>
      </c>
      <c r="D18" s="120">
        <v>0</v>
      </c>
      <c r="E18" s="130" t="s">
        <v>98</v>
      </c>
      <c r="F18" s="130" t="s">
        <v>98</v>
      </c>
    </row>
    <row r="19" spans="1:6" x14ac:dyDescent="0.25">
      <c r="A19" s="106" t="s">
        <v>79</v>
      </c>
      <c r="B19" s="100">
        <f>B20+B22+B24+B26+B28</f>
        <v>0</v>
      </c>
      <c r="C19" s="100">
        <f t="shared" ref="C19:D19" si="1">C20+C22+C24+C26+C28</f>
        <v>0</v>
      </c>
      <c r="D19" s="100">
        <f t="shared" si="1"/>
        <v>0</v>
      </c>
      <c r="E19" s="100" t="s">
        <v>98</v>
      </c>
      <c r="F19" s="100" t="s">
        <v>98</v>
      </c>
    </row>
    <row r="20" spans="1:6" x14ac:dyDescent="0.25">
      <c r="A20" s="94" t="s">
        <v>68</v>
      </c>
      <c r="B20" s="126">
        <v>0</v>
      </c>
      <c r="C20" s="111">
        <v>0</v>
      </c>
      <c r="D20" s="111">
        <v>0</v>
      </c>
      <c r="E20" s="111" t="s">
        <v>98</v>
      </c>
      <c r="F20" s="127" t="s">
        <v>98</v>
      </c>
    </row>
    <row r="21" spans="1:6" x14ac:dyDescent="0.25">
      <c r="A21" s="51" t="s">
        <v>69</v>
      </c>
      <c r="B21" s="120">
        <v>0</v>
      </c>
      <c r="C21" s="120">
        <v>0</v>
      </c>
      <c r="D21" s="120">
        <v>0</v>
      </c>
      <c r="E21" s="130" t="s">
        <v>98</v>
      </c>
      <c r="F21" s="130" t="s">
        <v>98</v>
      </c>
    </row>
    <row r="22" spans="1:6" x14ac:dyDescent="0.25">
      <c r="A22" s="96" t="s">
        <v>75</v>
      </c>
      <c r="B22" s="223">
        <v>0</v>
      </c>
      <c r="C22" s="223">
        <v>0</v>
      </c>
      <c r="D22" s="223">
        <v>0</v>
      </c>
      <c r="E22" s="131" t="s">
        <v>98</v>
      </c>
      <c r="F22" s="131" t="s">
        <v>98</v>
      </c>
    </row>
    <row r="23" spans="1:6" x14ac:dyDescent="0.25">
      <c r="A23" s="51" t="s">
        <v>76</v>
      </c>
      <c r="B23" s="120">
        <v>0</v>
      </c>
      <c r="C23" s="120">
        <v>0</v>
      </c>
      <c r="D23" s="120">
        <v>0</v>
      </c>
      <c r="E23" s="130" t="s">
        <v>98</v>
      </c>
      <c r="F23" s="130" t="s">
        <v>98</v>
      </c>
    </row>
    <row r="24" spans="1:6" x14ac:dyDescent="0.25">
      <c r="A24" s="97" t="s">
        <v>70</v>
      </c>
      <c r="B24" s="223">
        <v>0</v>
      </c>
      <c r="C24" s="223">
        <v>0</v>
      </c>
      <c r="D24" s="223">
        <v>0</v>
      </c>
      <c r="E24" s="131" t="s">
        <v>98</v>
      </c>
      <c r="F24" s="131" t="s">
        <v>98</v>
      </c>
    </row>
    <row r="25" spans="1:6" ht="15" customHeight="1" x14ac:dyDescent="0.25">
      <c r="A25" s="73" t="s">
        <v>71</v>
      </c>
      <c r="B25" s="120">
        <v>0</v>
      </c>
      <c r="C25" s="120">
        <v>0</v>
      </c>
      <c r="D25" s="120">
        <v>0</v>
      </c>
      <c r="E25" s="130" t="s">
        <v>98</v>
      </c>
      <c r="F25" s="130" t="s">
        <v>98</v>
      </c>
    </row>
    <row r="26" spans="1:6" x14ac:dyDescent="0.25">
      <c r="A26" s="99" t="s">
        <v>72</v>
      </c>
      <c r="B26" s="223">
        <v>0</v>
      </c>
      <c r="C26" s="223">
        <v>0</v>
      </c>
      <c r="D26" s="223">
        <v>0</v>
      </c>
      <c r="E26" s="131" t="s">
        <v>98</v>
      </c>
      <c r="F26" s="131" t="s">
        <v>98</v>
      </c>
    </row>
    <row r="27" spans="1:6" x14ac:dyDescent="0.25">
      <c r="A27" s="51" t="s">
        <v>73</v>
      </c>
      <c r="B27" s="120">
        <v>0</v>
      </c>
      <c r="C27" s="120">
        <v>0</v>
      </c>
      <c r="D27" s="120">
        <v>0</v>
      </c>
      <c r="E27" s="130" t="s">
        <v>98</v>
      </c>
      <c r="F27" s="130" t="s">
        <v>98</v>
      </c>
    </row>
    <row r="28" spans="1:6" x14ac:dyDescent="0.25">
      <c r="A28" s="99" t="s">
        <v>83</v>
      </c>
      <c r="B28" s="223">
        <v>0</v>
      </c>
      <c r="C28" s="223">
        <v>0</v>
      </c>
      <c r="D28" s="223">
        <v>0</v>
      </c>
      <c r="E28" s="131" t="s">
        <v>98</v>
      </c>
      <c r="F28" s="131" t="s">
        <v>98</v>
      </c>
    </row>
    <row r="29" spans="1:6" x14ac:dyDescent="0.25">
      <c r="A29" s="51" t="s">
        <v>84</v>
      </c>
      <c r="B29" s="120">
        <v>0</v>
      </c>
      <c r="C29" s="120">
        <v>0</v>
      </c>
      <c r="D29" s="120">
        <v>0</v>
      </c>
      <c r="E29" s="130" t="s">
        <v>98</v>
      </c>
      <c r="F29" s="130" t="s">
        <v>98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M236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28515625" customWidth="1"/>
    <col min="4" max="6" width="13.85546875" customWidth="1"/>
    <col min="7" max="7" width="31.7109375" customWidth="1"/>
    <col min="8" max="12" width="25.28515625" customWidth="1"/>
  </cols>
  <sheetData>
    <row r="1" spans="1:12" ht="42" customHeight="1" x14ac:dyDescent="0.25">
      <c r="A1" s="240" t="s">
        <v>218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1:12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</row>
    <row r="3" spans="1:12" ht="18" customHeight="1" x14ac:dyDescent="0.25">
      <c r="A3" s="240" t="s">
        <v>19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2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</row>
    <row r="5" spans="1:12" ht="25.5" x14ac:dyDescent="0.25">
      <c r="A5" s="270" t="s">
        <v>21</v>
      </c>
      <c r="B5" s="271"/>
      <c r="C5" s="272"/>
      <c r="D5" s="55" t="s">
        <v>49</v>
      </c>
      <c r="E5" s="55" t="s">
        <v>101</v>
      </c>
      <c r="F5" s="55" t="s">
        <v>102</v>
      </c>
      <c r="G5" s="49" t="s">
        <v>22</v>
      </c>
      <c r="H5" s="64" t="s">
        <v>210</v>
      </c>
      <c r="I5" s="48" t="s">
        <v>174</v>
      </c>
      <c r="J5" s="48" t="s">
        <v>211</v>
      </c>
      <c r="K5" s="48" t="s">
        <v>175</v>
      </c>
      <c r="L5" s="48" t="s">
        <v>176</v>
      </c>
    </row>
    <row r="6" spans="1:12" s="4" customFormat="1" ht="20.100000000000001" customHeight="1" x14ac:dyDescent="0.25">
      <c r="A6" s="273" t="s">
        <v>42</v>
      </c>
      <c r="B6" s="274"/>
      <c r="C6" s="275"/>
      <c r="D6" s="107">
        <v>1024</v>
      </c>
      <c r="E6" s="107"/>
      <c r="F6" s="107"/>
      <c r="G6" s="86"/>
      <c r="H6" s="86"/>
      <c r="I6" s="85"/>
      <c r="J6" s="85"/>
      <c r="K6" s="85"/>
      <c r="L6" s="85"/>
    </row>
    <row r="7" spans="1:12" s="4" customFormat="1" ht="19.5" customHeight="1" x14ac:dyDescent="0.25">
      <c r="A7" s="273" t="s">
        <v>43</v>
      </c>
      <c r="B7" s="274"/>
      <c r="C7" s="275"/>
      <c r="D7" s="107" t="s">
        <v>95</v>
      </c>
      <c r="E7" s="107"/>
      <c r="F7" s="107"/>
      <c r="G7" s="86" t="s">
        <v>45</v>
      </c>
      <c r="H7" s="86"/>
      <c r="I7" s="85"/>
      <c r="J7" s="85"/>
      <c r="K7" s="85"/>
      <c r="L7" s="85"/>
    </row>
    <row r="8" spans="1:12" x14ac:dyDescent="0.25">
      <c r="A8" s="276" t="s">
        <v>88</v>
      </c>
      <c r="B8" s="277"/>
      <c r="C8" s="278"/>
      <c r="D8" s="109"/>
      <c r="E8" s="142"/>
      <c r="F8" s="142"/>
      <c r="G8" s="109" t="s">
        <v>10</v>
      </c>
      <c r="H8" s="110"/>
      <c r="I8" s="112"/>
      <c r="J8" s="112"/>
      <c r="K8" s="112"/>
      <c r="L8" s="113"/>
    </row>
    <row r="9" spans="1:12" s="5" customFormat="1" ht="15" customHeight="1" x14ac:dyDescent="0.25">
      <c r="A9" s="82"/>
      <c r="B9" s="80"/>
      <c r="C9" s="81"/>
      <c r="D9" s="81">
        <v>3</v>
      </c>
      <c r="E9" s="141"/>
      <c r="F9" s="141"/>
      <c r="G9" s="81" t="s">
        <v>12</v>
      </c>
      <c r="H9" s="77">
        <f t="shared" ref="H9:J9" si="0">H10+H34</f>
        <v>46455</v>
      </c>
      <c r="I9" s="77">
        <f t="shared" si="0"/>
        <v>50800</v>
      </c>
      <c r="J9" s="77">
        <f t="shared" si="0"/>
        <v>50800</v>
      </c>
      <c r="K9" s="77">
        <f>(J9/I9)*100</f>
        <v>100</v>
      </c>
      <c r="L9" s="77">
        <f>(J9/H9)*100</f>
        <v>109.35313744483909</v>
      </c>
    </row>
    <row r="10" spans="1:12" x14ac:dyDescent="0.25">
      <c r="A10" s="267"/>
      <c r="B10" s="268"/>
      <c r="C10" s="269"/>
      <c r="D10" s="66">
        <v>32</v>
      </c>
      <c r="E10" s="145"/>
      <c r="F10" s="145"/>
      <c r="G10" s="67" t="s">
        <v>23</v>
      </c>
      <c r="H10" s="56">
        <f>H11+H15+H20+H30</f>
        <v>45555</v>
      </c>
      <c r="I10" s="56">
        <v>49800</v>
      </c>
      <c r="J10" s="56">
        <f>J11+J15+J20+J30</f>
        <v>49800</v>
      </c>
      <c r="K10" s="56">
        <f t="shared" ref="K10:K34" si="1">(J10/I10)*100</f>
        <v>100</v>
      </c>
      <c r="L10" s="56">
        <f t="shared" ref="L10:L36" si="2">(J10/H10)*100</f>
        <v>109.31840632202832</v>
      </c>
    </row>
    <row r="11" spans="1:12" x14ac:dyDescent="0.25">
      <c r="A11" s="138"/>
      <c r="B11" s="139"/>
      <c r="C11" s="140"/>
      <c r="D11" s="145"/>
      <c r="E11" s="145">
        <v>321</v>
      </c>
      <c r="F11" s="145"/>
      <c r="G11" s="67" t="s">
        <v>125</v>
      </c>
      <c r="H11" s="56">
        <f>SUM(H12:H14)</f>
        <v>6950</v>
      </c>
      <c r="I11" s="56"/>
      <c r="J11" s="56">
        <f>SUM(J12:J14)</f>
        <v>7800</v>
      </c>
      <c r="K11" s="56" t="s">
        <v>98</v>
      </c>
      <c r="L11" s="56">
        <f t="shared" si="2"/>
        <v>112.23021582733811</v>
      </c>
    </row>
    <row r="12" spans="1:12" x14ac:dyDescent="0.25">
      <c r="A12" s="164"/>
      <c r="B12" s="165"/>
      <c r="C12" s="166"/>
      <c r="D12" s="167"/>
      <c r="E12" s="167"/>
      <c r="F12" s="167">
        <v>3211</v>
      </c>
      <c r="G12" s="168" t="s">
        <v>126</v>
      </c>
      <c r="H12" s="52">
        <v>5600</v>
      </c>
      <c r="I12" s="52"/>
      <c r="J12" s="52">
        <v>6000</v>
      </c>
      <c r="K12" s="56" t="s">
        <v>98</v>
      </c>
      <c r="L12" s="52">
        <f t="shared" si="2"/>
        <v>107.14285714285714</v>
      </c>
    </row>
    <row r="13" spans="1:12" x14ac:dyDescent="0.25">
      <c r="A13" s="164"/>
      <c r="B13" s="165"/>
      <c r="C13" s="166"/>
      <c r="D13" s="167"/>
      <c r="E13" s="167"/>
      <c r="F13" s="167">
        <v>3213</v>
      </c>
      <c r="G13" s="168" t="s">
        <v>165</v>
      </c>
      <c r="H13" s="52">
        <v>450</v>
      </c>
      <c r="I13" s="52"/>
      <c r="J13" s="52">
        <v>700</v>
      </c>
      <c r="K13" s="56" t="s">
        <v>98</v>
      </c>
      <c r="L13" s="52">
        <f t="shared" si="2"/>
        <v>155.55555555555557</v>
      </c>
    </row>
    <row r="14" spans="1:12" ht="25.5" x14ac:dyDescent="0.25">
      <c r="A14" s="164"/>
      <c r="B14" s="165"/>
      <c r="C14" s="166"/>
      <c r="D14" s="167"/>
      <c r="E14" s="167"/>
      <c r="F14" s="167">
        <v>3214</v>
      </c>
      <c r="G14" s="168" t="s">
        <v>129</v>
      </c>
      <c r="H14" s="52">
        <v>900</v>
      </c>
      <c r="I14" s="52"/>
      <c r="J14" s="52">
        <v>1100</v>
      </c>
      <c r="K14" s="56" t="s">
        <v>98</v>
      </c>
      <c r="L14" s="52">
        <f t="shared" si="2"/>
        <v>122.22222222222223</v>
      </c>
    </row>
    <row r="15" spans="1:12" x14ac:dyDescent="0.25">
      <c r="A15" s="138"/>
      <c r="B15" s="139"/>
      <c r="C15" s="140"/>
      <c r="D15" s="145"/>
      <c r="E15" s="145">
        <v>322</v>
      </c>
      <c r="F15" s="145"/>
      <c r="G15" s="67" t="s">
        <v>130</v>
      </c>
      <c r="H15" s="56">
        <f>SUM(H16:H19)</f>
        <v>10985</v>
      </c>
      <c r="I15" s="56"/>
      <c r="J15" s="56">
        <f>SUM(J16:J19)</f>
        <v>13600</v>
      </c>
      <c r="K15" s="56" t="s">
        <v>98</v>
      </c>
      <c r="L15" s="56">
        <f t="shared" si="2"/>
        <v>123.80518889394629</v>
      </c>
    </row>
    <row r="16" spans="1:12" ht="25.5" x14ac:dyDescent="0.25">
      <c r="A16" s="164"/>
      <c r="B16" s="165"/>
      <c r="C16" s="166"/>
      <c r="D16" s="167"/>
      <c r="E16" s="167"/>
      <c r="F16" s="167">
        <v>3221</v>
      </c>
      <c r="G16" s="70" t="s">
        <v>166</v>
      </c>
      <c r="H16" s="52">
        <v>3500</v>
      </c>
      <c r="I16" s="52"/>
      <c r="J16" s="52">
        <v>4200</v>
      </c>
      <c r="K16" s="56" t="s">
        <v>98</v>
      </c>
      <c r="L16" s="52">
        <f t="shared" si="2"/>
        <v>120</v>
      </c>
    </row>
    <row r="17" spans="1:13" x14ac:dyDescent="0.25">
      <c r="A17" s="164"/>
      <c r="B17" s="165"/>
      <c r="C17" s="166"/>
      <c r="D17" s="167"/>
      <c r="E17" s="167"/>
      <c r="F17" s="167">
        <v>3223</v>
      </c>
      <c r="G17" s="50" t="s">
        <v>132</v>
      </c>
      <c r="H17" s="52">
        <v>6800</v>
      </c>
      <c r="I17" s="52"/>
      <c r="J17" s="52">
        <v>8600</v>
      </c>
      <c r="K17" s="56" t="s">
        <v>98</v>
      </c>
      <c r="L17" s="52">
        <f t="shared" si="2"/>
        <v>126.47058823529412</v>
      </c>
    </row>
    <row r="18" spans="1:13" ht="25.5" x14ac:dyDescent="0.25">
      <c r="A18" s="164"/>
      <c r="B18" s="165"/>
      <c r="C18" s="166"/>
      <c r="D18" s="167"/>
      <c r="E18" s="167"/>
      <c r="F18" s="167">
        <v>3224</v>
      </c>
      <c r="G18" s="70" t="s">
        <v>167</v>
      </c>
      <c r="H18" s="52">
        <v>350</v>
      </c>
      <c r="I18" s="52"/>
      <c r="J18" s="52">
        <v>570</v>
      </c>
      <c r="K18" s="56" t="s">
        <v>98</v>
      </c>
      <c r="L18" s="52">
        <f t="shared" si="2"/>
        <v>162.85714285714286</v>
      </c>
    </row>
    <row r="19" spans="1:13" x14ac:dyDescent="0.25">
      <c r="A19" s="164"/>
      <c r="B19" s="165"/>
      <c r="C19" s="166"/>
      <c r="D19" s="167"/>
      <c r="E19" s="167"/>
      <c r="F19" s="167">
        <v>3225</v>
      </c>
      <c r="G19" s="50" t="s">
        <v>134</v>
      </c>
      <c r="H19" s="52">
        <v>335</v>
      </c>
      <c r="I19" s="52"/>
      <c r="J19" s="52">
        <v>230</v>
      </c>
      <c r="K19" s="56" t="s">
        <v>98</v>
      </c>
      <c r="L19" s="52">
        <f t="shared" si="2"/>
        <v>68.656716417910445</v>
      </c>
    </row>
    <row r="20" spans="1:13" x14ac:dyDescent="0.25">
      <c r="A20" s="138"/>
      <c r="B20" s="139"/>
      <c r="C20" s="140"/>
      <c r="D20" s="145"/>
      <c r="E20" s="145">
        <v>323</v>
      </c>
      <c r="F20" s="145"/>
      <c r="G20" s="67" t="s">
        <v>135</v>
      </c>
      <c r="H20" s="56">
        <f>SUM(H21:H29)</f>
        <v>25420.370000000003</v>
      </c>
      <c r="I20" s="56"/>
      <c r="J20" s="56">
        <f>SUM(J21:J29)</f>
        <v>25850</v>
      </c>
      <c r="K20" s="56" t="s">
        <v>98</v>
      </c>
      <c r="L20" s="56">
        <f t="shared" si="2"/>
        <v>101.69010128491441</v>
      </c>
    </row>
    <row r="21" spans="1:13" x14ac:dyDescent="0.25">
      <c r="A21" s="164"/>
      <c r="B21" s="165"/>
      <c r="C21" s="166"/>
      <c r="D21" s="167"/>
      <c r="E21" s="167"/>
      <c r="F21" s="167">
        <v>3231</v>
      </c>
      <c r="G21" s="50" t="s">
        <v>136</v>
      </c>
      <c r="H21" s="52">
        <v>2100</v>
      </c>
      <c r="I21" s="52"/>
      <c r="J21" s="52">
        <v>2700</v>
      </c>
      <c r="K21" s="56" t="s">
        <v>98</v>
      </c>
      <c r="L21" s="52">
        <f t="shared" si="2"/>
        <v>128.57142857142858</v>
      </c>
    </row>
    <row r="22" spans="1:13" ht="25.5" x14ac:dyDescent="0.25">
      <c r="A22" s="164"/>
      <c r="B22" s="165"/>
      <c r="C22" s="166"/>
      <c r="D22" s="167"/>
      <c r="E22" s="167"/>
      <c r="F22" s="167">
        <v>3232</v>
      </c>
      <c r="G22" s="70" t="s">
        <v>168</v>
      </c>
      <c r="H22" s="52">
        <v>8000</v>
      </c>
      <c r="I22" s="52"/>
      <c r="J22" s="52">
        <v>5350</v>
      </c>
      <c r="K22" s="56" t="s">
        <v>98</v>
      </c>
      <c r="L22" s="52">
        <f t="shared" si="2"/>
        <v>66.875</v>
      </c>
    </row>
    <row r="23" spans="1:13" x14ac:dyDescent="0.25">
      <c r="A23" s="164"/>
      <c r="B23" s="165"/>
      <c r="C23" s="166"/>
      <c r="D23" s="167"/>
      <c r="E23" s="167"/>
      <c r="F23" s="167">
        <v>3233</v>
      </c>
      <c r="G23" s="50" t="s">
        <v>138</v>
      </c>
      <c r="H23" s="52">
        <v>4000</v>
      </c>
      <c r="I23" s="52"/>
      <c r="J23" s="52">
        <v>4300</v>
      </c>
      <c r="K23" s="56" t="s">
        <v>98</v>
      </c>
      <c r="L23" s="52">
        <f t="shared" si="2"/>
        <v>107.5</v>
      </c>
    </row>
    <row r="24" spans="1:13" x14ac:dyDescent="0.25">
      <c r="A24" s="164"/>
      <c r="B24" s="165"/>
      <c r="C24" s="166"/>
      <c r="D24" s="167"/>
      <c r="E24" s="167"/>
      <c r="F24" s="167">
        <v>3234</v>
      </c>
      <c r="G24" s="50" t="s">
        <v>139</v>
      </c>
      <c r="H24" s="52">
        <v>600</v>
      </c>
      <c r="I24" s="52"/>
      <c r="J24" s="52">
        <v>600</v>
      </c>
      <c r="K24" s="56" t="s">
        <v>98</v>
      </c>
      <c r="L24" s="52">
        <f t="shared" si="2"/>
        <v>100</v>
      </c>
    </row>
    <row r="25" spans="1:13" x14ac:dyDescent="0.25">
      <c r="A25" s="164"/>
      <c r="B25" s="165"/>
      <c r="C25" s="166"/>
      <c r="D25" s="167"/>
      <c r="E25" s="167"/>
      <c r="F25" s="167">
        <v>3235</v>
      </c>
      <c r="G25" s="50" t="s">
        <v>140</v>
      </c>
      <c r="H25" s="52">
        <v>1000</v>
      </c>
      <c r="I25" s="52"/>
      <c r="J25" s="52">
        <v>1250</v>
      </c>
      <c r="K25" s="56" t="s">
        <v>98</v>
      </c>
      <c r="L25" s="52">
        <f>(J25/H25)*100</f>
        <v>125</v>
      </c>
    </row>
    <row r="26" spans="1:13" x14ac:dyDescent="0.25">
      <c r="A26" s="164"/>
      <c r="B26" s="165"/>
      <c r="C26" s="166"/>
      <c r="D26" s="167"/>
      <c r="E26" s="167"/>
      <c r="F26" s="167">
        <v>3236</v>
      </c>
      <c r="G26" s="50" t="s">
        <v>144</v>
      </c>
      <c r="H26" s="52">
        <v>1000</v>
      </c>
      <c r="I26" s="52"/>
      <c r="J26" s="52">
        <v>1500</v>
      </c>
      <c r="K26" s="56" t="s">
        <v>98</v>
      </c>
      <c r="L26" s="52">
        <f>(J26/H26)*100</f>
        <v>150</v>
      </c>
    </row>
    <row r="27" spans="1:13" x14ac:dyDescent="0.25">
      <c r="A27" s="164"/>
      <c r="B27" s="165"/>
      <c r="C27" s="166"/>
      <c r="D27" s="167"/>
      <c r="E27" s="167"/>
      <c r="F27" s="167">
        <v>3237</v>
      </c>
      <c r="G27" s="50" t="s">
        <v>141</v>
      </c>
      <c r="H27" s="52">
        <v>329.72</v>
      </c>
      <c r="I27" s="52"/>
      <c r="J27" s="52">
        <v>350</v>
      </c>
      <c r="K27" s="56" t="s">
        <v>98</v>
      </c>
      <c r="L27" s="52">
        <f t="shared" si="2"/>
        <v>106.15067329855634</v>
      </c>
    </row>
    <row r="28" spans="1:13" x14ac:dyDescent="0.25">
      <c r="A28" s="164"/>
      <c r="B28" s="165"/>
      <c r="C28" s="166"/>
      <c r="D28" s="167"/>
      <c r="E28" s="167"/>
      <c r="F28" s="167">
        <v>3238</v>
      </c>
      <c r="G28" s="50" t="s">
        <v>142</v>
      </c>
      <c r="H28" s="52">
        <v>5200</v>
      </c>
      <c r="I28" s="52"/>
      <c r="J28" s="52">
        <v>5800</v>
      </c>
      <c r="K28" s="56" t="s">
        <v>98</v>
      </c>
      <c r="L28" s="52">
        <f t="shared" si="2"/>
        <v>111.53846153846155</v>
      </c>
    </row>
    <row r="29" spans="1:13" x14ac:dyDescent="0.25">
      <c r="A29" s="164"/>
      <c r="B29" s="165"/>
      <c r="C29" s="166"/>
      <c r="D29" s="167"/>
      <c r="E29" s="167"/>
      <c r="F29" s="167">
        <v>3239</v>
      </c>
      <c r="G29" s="50" t="s">
        <v>143</v>
      </c>
      <c r="H29" s="52">
        <v>3190.65</v>
      </c>
      <c r="I29" s="52"/>
      <c r="J29" s="52">
        <v>4000</v>
      </c>
      <c r="K29" s="56" t="s">
        <v>98</v>
      </c>
      <c r="L29" s="52">
        <f t="shared" si="2"/>
        <v>125.36630467146193</v>
      </c>
    </row>
    <row r="30" spans="1:13" ht="25.5" x14ac:dyDescent="0.25">
      <c r="A30" s="138"/>
      <c r="B30" s="139"/>
      <c r="C30" s="140"/>
      <c r="D30" s="145"/>
      <c r="E30" s="145">
        <v>329</v>
      </c>
      <c r="F30" s="145"/>
      <c r="G30" s="67" t="s">
        <v>146</v>
      </c>
      <c r="H30" s="56">
        <f>SUM(H31:H33)</f>
        <v>2199.63</v>
      </c>
      <c r="I30" s="56"/>
      <c r="J30" s="56">
        <f>SUM(J31:J33)</f>
        <v>2550</v>
      </c>
      <c r="K30" s="56" t="s">
        <v>98</v>
      </c>
      <c r="L30" s="56">
        <f t="shared" si="2"/>
        <v>115.92858798979829</v>
      </c>
    </row>
    <row r="31" spans="1:13" x14ac:dyDescent="0.25">
      <c r="A31" s="164"/>
      <c r="B31" s="165"/>
      <c r="C31" s="166"/>
      <c r="D31" s="167"/>
      <c r="E31" s="167"/>
      <c r="F31" s="167">
        <v>3294</v>
      </c>
      <c r="G31" s="50" t="s">
        <v>148</v>
      </c>
      <c r="H31" s="52">
        <v>953.09</v>
      </c>
      <c r="I31" s="52"/>
      <c r="J31" s="52">
        <v>1000</v>
      </c>
      <c r="K31" s="56" t="s">
        <v>98</v>
      </c>
      <c r="L31" s="52">
        <f t="shared" si="2"/>
        <v>104.92188565612901</v>
      </c>
      <c r="M31" s="6"/>
    </row>
    <row r="32" spans="1:13" x14ac:dyDescent="0.25">
      <c r="A32" s="164"/>
      <c r="B32" s="165"/>
      <c r="C32" s="166"/>
      <c r="D32" s="167"/>
      <c r="E32" s="167"/>
      <c r="F32" s="167">
        <v>3295</v>
      </c>
      <c r="G32" s="50" t="s">
        <v>149</v>
      </c>
      <c r="H32" s="52">
        <v>245.57</v>
      </c>
      <c r="I32" s="52"/>
      <c r="J32" s="52">
        <v>300</v>
      </c>
      <c r="K32" s="56" t="s">
        <v>98</v>
      </c>
      <c r="L32" s="52">
        <f>(J32/H32)*100</f>
        <v>122.16475953903165</v>
      </c>
      <c r="M32" s="6"/>
    </row>
    <row r="33" spans="1:13" ht="25.5" x14ac:dyDescent="0.25">
      <c r="A33" s="164"/>
      <c r="B33" s="165"/>
      <c r="C33" s="166"/>
      <c r="D33" s="167"/>
      <c r="E33" s="167"/>
      <c r="F33" s="167">
        <v>3299</v>
      </c>
      <c r="G33" s="70" t="s">
        <v>169</v>
      </c>
      <c r="H33" s="52">
        <v>1000.97</v>
      </c>
      <c r="I33" s="52"/>
      <c r="J33" s="52">
        <v>1250</v>
      </c>
      <c r="K33" s="56" t="s">
        <v>98</v>
      </c>
      <c r="L33" s="52">
        <f t="shared" si="2"/>
        <v>124.87886749852643</v>
      </c>
      <c r="M33" s="6"/>
    </row>
    <row r="34" spans="1:13" x14ac:dyDescent="0.25">
      <c r="A34" s="267"/>
      <c r="B34" s="268"/>
      <c r="C34" s="269"/>
      <c r="D34" s="66">
        <v>34</v>
      </c>
      <c r="E34" s="145"/>
      <c r="F34" s="145"/>
      <c r="G34" s="67" t="s">
        <v>34</v>
      </c>
      <c r="H34" s="56">
        <f>H35</f>
        <v>900</v>
      </c>
      <c r="I34" s="56">
        <v>1000</v>
      </c>
      <c r="J34" s="56">
        <f>J35</f>
        <v>1000</v>
      </c>
      <c r="K34" s="56">
        <f t="shared" si="1"/>
        <v>100</v>
      </c>
      <c r="L34" s="56">
        <f t="shared" si="2"/>
        <v>111.11111111111111</v>
      </c>
    </row>
    <row r="35" spans="1:13" x14ac:dyDescent="0.25">
      <c r="A35" s="138"/>
      <c r="B35" s="139"/>
      <c r="C35" s="140"/>
      <c r="D35" s="145"/>
      <c r="E35" s="145">
        <v>343</v>
      </c>
      <c r="F35" s="145"/>
      <c r="G35" s="67" t="s">
        <v>150</v>
      </c>
      <c r="H35" s="57">
        <f>H36</f>
        <v>900</v>
      </c>
      <c r="I35" s="56"/>
      <c r="J35" s="56">
        <f>J36</f>
        <v>1000</v>
      </c>
      <c r="K35" s="56" t="s">
        <v>98</v>
      </c>
      <c r="L35" s="56">
        <f t="shared" si="2"/>
        <v>111.11111111111111</v>
      </c>
    </row>
    <row r="36" spans="1:13" ht="25.5" x14ac:dyDescent="0.25">
      <c r="A36" s="164"/>
      <c r="B36" s="165"/>
      <c r="C36" s="166"/>
      <c r="D36" s="167"/>
      <c r="E36" s="167"/>
      <c r="F36" s="167">
        <v>3431</v>
      </c>
      <c r="G36" s="168" t="s">
        <v>151</v>
      </c>
      <c r="H36" s="53">
        <v>900</v>
      </c>
      <c r="I36" s="52"/>
      <c r="J36" s="52">
        <v>1000</v>
      </c>
      <c r="K36" s="52" t="s">
        <v>98</v>
      </c>
      <c r="L36" s="52">
        <f t="shared" si="2"/>
        <v>111.11111111111111</v>
      </c>
    </row>
    <row r="37" spans="1:13" s="4" customFormat="1" ht="20.100000000000001" customHeight="1" x14ac:dyDescent="0.25">
      <c r="A37" s="273" t="s">
        <v>42</v>
      </c>
      <c r="B37" s="274"/>
      <c r="C37" s="275"/>
      <c r="D37" s="86">
        <v>1035</v>
      </c>
      <c r="E37" s="86"/>
      <c r="F37" s="86"/>
      <c r="G37" s="87"/>
      <c r="H37" s="108"/>
      <c r="I37" s="91"/>
      <c r="J37" s="91"/>
      <c r="K37" s="91"/>
      <c r="L37" s="91"/>
    </row>
    <row r="38" spans="1:13" s="4" customFormat="1" ht="29.25" customHeight="1" x14ac:dyDescent="0.25">
      <c r="A38" s="273" t="s">
        <v>43</v>
      </c>
      <c r="B38" s="274"/>
      <c r="C38" s="275"/>
      <c r="D38" s="86" t="s">
        <v>96</v>
      </c>
      <c r="E38" s="86"/>
      <c r="F38" s="86"/>
      <c r="G38" s="87" t="s">
        <v>46</v>
      </c>
      <c r="H38" s="108"/>
      <c r="I38" s="91"/>
      <c r="J38" s="91"/>
      <c r="K38" s="91"/>
      <c r="L38" s="91"/>
    </row>
    <row r="39" spans="1:13" ht="16.5" customHeight="1" x14ac:dyDescent="0.25">
      <c r="A39" s="276" t="s">
        <v>89</v>
      </c>
      <c r="B39" s="277"/>
      <c r="C39" s="278"/>
      <c r="D39" s="114"/>
      <c r="E39" s="114"/>
      <c r="F39" s="114"/>
      <c r="G39" s="109" t="s">
        <v>90</v>
      </c>
      <c r="H39" s="110"/>
      <c r="I39" s="112"/>
      <c r="J39" s="112"/>
      <c r="K39" s="112"/>
      <c r="L39" s="113"/>
    </row>
    <row r="40" spans="1:13" x14ac:dyDescent="0.25">
      <c r="A40" s="82"/>
      <c r="B40" s="83"/>
      <c r="C40" s="84"/>
      <c r="D40" s="81">
        <v>3</v>
      </c>
      <c r="E40" s="141"/>
      <c r="F40" s="141"/>
      <c r="G40" s="81" t="s">
        <v>12</v>
      </c>
      <c r="H40" s="77">
        <f>H41+H50+H55</f>
        <v>1014806.5499999998</v>
      </c>
      <c r="I40" s="77">
        <f>I41+I50+I55</f>
        <v>0</v>
      </c>
      <c r="J40" s="77">
        <f>J41+J50+J55</f>
        <v>0</v>
      </c>
      <c r="K40" s="77" t="s">
        <v>98</v>
      </c>
      <c r="L40" s="77">
        <f t="shared" ref="L40:L54" si="3">(J40/H40)*100</f>
        <v>0</v>
      </c>
    </row>
    <row r="41" spans="1:13" x14ac:dyDescent="0.25">
      <c r="A41" s="267"/>
      <c r="B41" s="268"/>
      <c r="C41" s="269"/>
      <c r="D41" s="66">
        <v>31</v>
      </c>
      <c r="E41" s="145"/>
      <c r="F41" s="145"/>
      <c r="G41" s="67" t="s">
        <v>13</v>
      </c>
      <c r="H41" s="56">
        <f>H42+H46+H48</f>
        <v>980451.26999999979</v>
      </c>
      <c r="I41" s="56">
        <v>0</v>
      </c>
      <c r="J41" s="56">
        <f>J42+J46+J48</f>
        <v>0</v>
      </c>
      <c r="K41" s="56" t="s">
        <v>98</v>
      </c>
      <c r="L41" s="56">
        <f t="shared" si="3"/>
        <v>0</v>
      </c>
    </row>
    <row r="42" spans="1:13" x14ac:dyDescent="0.25">
      <c r="A42" s="138"/>
      <c r="B42" s="139"/>
      <c r="C42" s="140"/>
      <c r="D42" s="145"/>
      <c r="E42" s="145">
        <v>311</v>
      </c>
      <c r="F42" s="145"/>
      <c r="G42" s="68" t="s">
        <v>118</v>
      </c>
      <c r="H42" s="56">
        <f>SUM(H43:H45)</f>
        <v>829927.45999999985</v>
      </c>
      <c r="I42" s="56"/>
      <c r="J42" s="56">
        <f>SUM(J43:J45)</f>
        <v>0</v>
      </c>
      <c r="K42" s="56" t="s">
        <v>98</v>
      </c>
      <c r="L42" s="56">
        <f t="shared" si="3"/>
        <v>0</v>
      </c>
    </row>
    <row r="43" spans="1:13" x14ac:dyDescent="0.25">
      <c r="A43" s="164"/>
      <c r="B43" s="165"/>
      <c r="C43" s="166"/>
      <c r="D43" s="167"/>
      <c r="E43" s="167"/>
      <c r="F43" s="167">
        <v>3111</v>
      </c>
      <c r="G43" s="54" t="s">
        <v>119</v>
      </c>
      <c r="H43" s="52">
        <v>766542.69</v>
      </c>
      <c r="I43" s="52"/>
      <c r="J43" s="52">
        <v>0</v>
      </c>
      <c r="K43" s="56" t="s">
        <v>98</v>
      </c>
      <c r="L43" s="52">
        <f t="shared" si="3"/>
        <v>0</v>
      </c>
    </row>
    <row r="44" spans="1:13" x14ac:dyDescent="0.25">
      <c r="A44" s="164"/>
      <c r="B44" s="165"/>
      <c r="C44" s="166"/>
      <c r="D44" s="167"/>
      <c r="E44" s="167"/>
      <c r="F44" s="167">
        <v>3113</v>
      </c>
      <c r="G44" s="54" t="s">
        <v>120</v>
      </c>
      <c r="H44" s="52">
        <v>43562.94</v>
      </c>
      <c r="I44" s="52"/>
      <c r="J44" s="52">
        <v>0</v>
      </c>
      <c r="K44" s="56" t="s">
        <v>98</v>
      </c>
      <c r="L44" s="52">
        <f t="shared" si="3"/>
        <v>0</v>
      </c>
    </row>
    <row r="45" spans="1:13" x14ac:dyDescent="0.25">
      <c r="A45" s="164"/>
      <c r="B45" s="165"/>
      <c r="C45" s="166"/>
      <c r="D45" s="167"/>
      <c r="E45" s="167"/>
      <c r="F45" s="167">
        <v>3114</v>
      </c>
      <c r="G45" s="54" t="s">
        <v>121</v>
      </c>
      <c r="H45" s="52">
        <v>19821.830000000002</v>
      </c>
      <c r="I45" s="52"/>
      <c r="J45" s="52">
        <v>0</v>
      </c>
      <c r="K45" s="56" t="s">
        <v>98</v>
      </c>
      <c r="L45" s="52">
        <f t="shared" si="3"/>
        <v>0</v>
      </c>
    </row>
    <row r="46" spans="1:13" x14ac:dyDescent="0.25">
      <c r="A46" s="138"/>
      <c r="B46" s="139"/>
      <c r="C46" s="140"/>
      <c r="D46" s="145"/>
      <c r="E46" s="145">
        <v>312</v>
      </c>
      <c r="F46" s="145"/>
      <c r="G46" s="68" t="s">
        <v>122</v>
      </c>
      <c r="H46" s="56">
        <f>H47</f>
        <v>33944.49</v>
      </c>
      <c r="I46" s="56"/>
      <c r="J46" s="56">
        <f>J47</f>
        <v>0</v>
      </c>
      <c r="K46" s="56" t="s">
        <v>98</v>
      </c>
      <c r="L46" s="56">
        <f t="shared" si="3"/>
        <v>0</v>
      </c>
    </row>
    <row r="47" spans="1:13" x14ac:dyDescent="0.25">
      <c r="A47" s="164"/>
      <c r="B47" s="165"/>
      <c r="C47" s="166"/>
      <c r="D47" s="167"/>
      <c r="E47" s="167"/>
      <c r="F47" s="167">
        <v>3121</v>
      </c>
      <c r="G47" s="54" t="s">
        <v>122</v>
      </c>
      <c r="H47" s="52">
        <v>33944.49</v>
      </c>
      <c r="I47" s="52"/>
      <c r="J47" s="52">
        <v>0</v>
      </c>
      <c r="K47" s="56" t="s">
        <v>98</v>
      </c>
      <c r="L47" s="52">
        <f t="shared" si="3"/>
        <v>0</v>
      </c>
    </row>
    <row r="48" spans="1:13" x14ac:dyDescent="0.25">
      <c r="A48" s="138"/>
      <c r="B48" s="139"/>
      <c r="C48" s="140"/>
      <c r="D48" s="145"/>
      <c r="E48" s="145">
        <v>313</v>
      </c>
      <c r="F48" s="145"/>
      <c r="G48" s="68" t="s">
        <v>123</v>
      </c>
      <c r="H48" s="56">
        <f>H49</f>
        <v>116579.32</v>
      </c>
      <c r="I48" s="56"/>
      <c r="J48" s="56">
        <f>J49</f>
        <v>0</v>
      </c>
      <c r="K48" s="56" t="s">
        <v>98</v>
      </c>
      <c r="L48" s="56">
        <f t="shared" si="3"/>
        <v>0</v>
      </c>
    </row>
    <row r="49" spans="1:12" ht="25.5" x14ac:dyDescent="0.25">
      <c r="A49" s="164"/>
      <c r="B49" s="165"/>
      <c r="C49" s="166"/>
      <c r="D49" s="167"/>
      <c r="E49" s="167"/>
      <c r="F49" s="167">
        <v>3132</v>
      </c>
      <c r="G49" s="54" t="s">
        <v>124</v>
      </c>
      <c r="H49" s="52">
        <v>116579.32</v>
      </c>
      <c r="I49" s="52"/>
      <c r="J49" s="52">
        <v>0</v>
      </c>
      <c r="K49" s="56" t="s">
        <v>98</v>
      </c>
      <c r="L49" s="52">
        <f t="shared" si="3"/>
        <v>0</v>
      </c>
    </row>
    <row r="50" spans="1:12" x14ac:dyDescent="0.25">
      <c r="A50" s="267"/>
      <c r="B50" s="268"/>
      <c r="C50" s="269"/>
      <c r="D50" s="66">
        <v>32</v>
      </c>
      <c r="E50" s="145"/>
      <c r="F50" s="145"/>
      <c r="G50" s="67" t="s">
        <v>23</v>
      </c>
      <c r="H50" s="56">
        <f>H51+H54</f>
        <v>34355.279999999999</v>
      </c>
      <c r="I50" s="56">
        <v>0</v>
      </c>
      <c r="J50" s="56">
        <f>J51+J54</f>
        <v>0</v>
      </c>
      <c r="K50" s="56"/>
      <c r="L50" s="56">
        <f t="shared" si="3"/>
        <v>0</v>
      </c>
    </row>
    <row r="51" spans="1:12" x14ac:dyDescent="0.25">
      <c r="A51" s="138"/>
      <c r="B51" s="139"/>
      <c r="C51" s="140"/>
      <c r="D51" s="145"/>
      <c r="E51" s="145">
        <v>321</v>
      </c>
      <c r="F51" s="145"/>
      <c r="G51" s="67" t="s">
        <v>125</v>
      </c>
      <c r="H51" s="57">
        <f>H52</f>
        <v>32367.279999999999</v>
      </c>
      <c r="I51" s="57"/>
      <c r="J51" s="57">
        <f>J52</f>
        <v>0</v>
      </c>
      <c r="K51" s="57" t="s">
        <v>98</v>
      </c>
      <c r="L51" s="57">
        <f t="shared" si="3"/>
        <v>0</v>
      </c>
    </row>
    <row r="52" spans="1:12" ht="38.25" x14ac:dyDescent="0.25">
      <c r="A52" s="164"/>
      <c r="B52" s="165"/>
      <c r="C52" s="166"/>
      <c r="D52" s="167"/>
      <c r="E52" s="167"/>
      <c r="F52" s="167">
        <v>3212</v>
      </c>
      <c r="G52" s="70" t="s">
        <v>127</v>
      </c>
      <c r="H52" s="53">
        <v>32367.279999999999</v>
      </c>
      <c r="I52" s="53"/>
      <c r="J52" s="53">
        <v>0</v>
      </c>
      <c r="K52" s="57" t="s">
        <v>98</v>
      </c>
      <c r="L52" s="53">
        <f t="shared" si="3"/>
        <v>0</v>
      </c>
    </row>
    <row r="53" spans="1:12" ht="25.5" x14ac:dyDescent="0.25">
      <c r="A53" s="138"/>
      <c r="B53" s="139"/>
      <c r="C53" s="140"/>
      <c r="D53" s="145"/>
      <c r="E53" s="145">
        <v>329</v>
      </c>
      <c r="F53" s="145"/>
      <c r="G53" s="67" t="s">
        <v>146</v>
      </c>
      <c r="H53" s="57">
        <f>H54</f>
        <v>1988</v>
      </c>
      <c r="I53" s="57"/>
      <c r="J53" s="57">
        <f>J54</f>
        <v>0</v>
      </c>
      <c r="K53" s="57" t="s">
        <v>98</v>
      </c>
      <c r="L53" s="57">
        <f t="shared" si="3"/>
        <v>0</v>
      </c>
    </row>
    <row r="54" spans="1:12" x14ac:dyDescent="0.25">
      <c r="A54" s="164"/>
      <c r="B54" s="165"/>
      <c r="C54" s="166"/>
      <c r="D54" s="167"/>
      <c r="E54" s="167"/>
      <c r="F54" s="167">
        <v>3295</v>
      </c>
      <c r="G54" s="168" t="s">
        <v>149</v>
      </c>
      <c r="H54" s="53">
        <v>1988</v>
      </c>
      <c r="I54" s="53"/>
      <c r="J54" s="53">
        <v>0</v>
      </c>
      <c r="K54" s="57" t="s">
        <v>98</v>
      </c>
      <c r="L54" s="53">
        <f t="shared" si="3"/>
        <v>0</v>
      </c>
    </row>
    <row r="55" spans="1:12" x14ac:dyDescent="0.25">
      <c r="A55" s="279"/>
      <c r="B55" s="280"/>
      <c r="C55" s="281"/>
      <c r="D55" s="66">
        <v>34</v>
      </c>
      <c r="E55" s="145"/>
      <c r="F55" s="145"/>
      <c r="G55" s="67" t="s">
        <v>34</v>
      </c>
      <c r="H55" s="57">
        <v>0</v>
      </c>
      <c r="I55" s="57">
        <v>0</v>
      </c>
      <c r="J55" s="57">
        <v>0</v>
      </c>
      <c r="K55" s="57" t="s">
        <v>98</v>
      </c>
      <c r="L55" s="57">
        <v>0</v>
      </c>
    </row>
    <row r="56" spans="1:12" ht="25.5" x14ac:dyDescent="0.25">
      <c r="A56" s="276" t="s">
        <v>194</v>
      </c>
      <c r="B56" s="277"/>
      <c r="C56" s="278"/>
      <c r="D56" s="197"/>
      <c r="E56" s="197"/>
      <c r="F56" s="197"/>
      <c r="G56" s="198" t="s">
        <v>195</v>
      </c>
      <c r="H56" s="98"/>
      <c r="I56" s="30"/>
      <c r="J56" s="30"/>
      <c r="K56" s="30"/>
      <c r="L56" s="30"/>
    </row>
    <row r="57" spans="1:12" x14ac:dyDescent="0.25">
      <c r="A57" s="201"/>
      <c r="B57" s="83"/>
      <c r="C57" s="84"/>
      <c r="D57" s="184">
        <v>3</v>
      </c>
      <c r="E57" s="49"/>
      <c r="F57" s="49"/>
      <c r="G57" s="184" t="s">
        <v>12</v>
      </c>
      <c r="H57" s="202">
        <v>0</v>
      </c>
      <c r="I57" s="77">
        <f>I58+I67+I72</f>
        <v>1220196</v>
      </c>
      <c r="J57" s="77">
        <f>J58+J67+J72</f>
        <v>1208410.01</v>
      </c>
      <c r="K57" s="77">
        <f>(J57/I57)*100</f>
        <v>99.034090424816995</v>
      </c>
      <c r="L57" s="77">
        <v>0</v>
      </c>
    </row>
    <row r="58" spans="1:12" x14ac:dyDescent="0.25">
      <c r="A58" s="175"/>
      <c r="B58" s="176"/>
      <c r="C58" s="177"/>
      <c r="D58" s="181">
        <v>31</v>
      </c>
      <c r="E58" s="181"/>
      <c r="F58" s="181"/>
      <c r="G58" s="67" t="s">
        <v>13</v>
      </c>
      <c r="H58" s="57">
        <v>0</v>
      </c>
      <c r="I58" s="56">
        <v>1180700</v>
      </c>
      <c r="J58" s="56">
        <f>J59+J63+J65</f>
        <v>1170620.25</v>
      </c>
      <c r="K58" s="56">
        <f>(J58/I58)*100</f>
        <v>99.146290336241222</v>
      </c>
      <c r="L58" s="56">
        <v>0</v>
      </c>
    </row>
    <row r="59" spans="1:12" x14ac:dyDescent="0.25">
      <c r="A59" s="175"/>
      <c r="B59" s="176"/>
      <c r="C59" s="177"/>
      <c r="D59" s="181"/>
      <c r="E59" s="181">
        <v>311</v>
      </c>
      <c r="F59" s="181"/>
      <c r="G59" s="67" t="s">
        <v>118</v>
      </c>
      <c r="H59" s="57">
        <v>0</v>
      </c>
      <c r="I59" s="56"/>
      <c r="J59" s="56">
        <f>J60+J61+J62</f>
        <v>997616.35</v>
      </c>
      <c r="K59" s="56" t="s">
        <v>98</v>
      </c>
      <c r="L59" s="56">
        <v>0</v>
      </c>
    </row>
    <row r="60" spans="1:12" x14ac:dyDescent="0.25">
      <c r="A60" s="175"/>
      <c r="B60" s="176"/>
      <c r="C60" s="177"/>
      <c r="D60" s="181"/>
      <c r="E60" s="181"/>
      <c r="F60" s="167">
        <v>3111</v>
      </c>
      <c r="G60" s="54" t="s">
        <v>119</v>
      </c>
      <c r="H60" s="53">
        <v>0</v>
      </c>
      <c r="I60" s="56"/>
      <c r="J60" s="52">
        <v>907182.14</v>
      </c>
      <c r="K60" s="56" t="s">
        <v>98</v>
      </c>
      <c r="L60" s="52">
        <v>0</v>
      </c>
    </row>
    <row r="61" spans="1:12" x14ac:dyDescent="0.25">
      <c r="A61" s="175"/>
      <c r="B61" s="176"/>
      <c r="C61" s="177"/>
      <c r="D61" s="181"/>
      <c r="E61" s="181"/>
      <c r="F61" s="167">
        <v>3113</v>
      </c>
      <c r="G61" s="54" t="s">
        <v>120</v>
      </c>
      <c r="H61" s="53">
        <v>0</v>
      </c>
      <c r="I61" s="56"/>
      <c r="J61" s="52">
        <v>67366.009999999995</v>
      </c>
      <c r="K61" s="56" t="s">
        <v>98</v>
      </c>
      <c r="L61" s="52">
        <v>0</v>
      </c>
    </row>
    <row r="62" spans="1:12" x14ac:dyDescent="0.25">
      <c r="A62" s="175"/>
      <c r="B62" s="176"/>
      <c r="C62" s="177"/>
      <c r="D62" s="181"/>
      <c r="E62" s="181"/>
      <c r="F62" s="167">
        <v>3114</v>
      </c>
      <c r="G62" s="54" t="s">
        <v>121</v>
      </c>
      <c r="H62" s="53">
        <v>0</v>
      </c>
      <c r="I62" s="56"/>
      <c r="J62" s="52">
        <v>23068.2</v>
      </c>
      <c r="K62" s="56" t="s">
        <v>98</v>
      </c>
      <c r="L62" s="52">
        <v>0</v>
      </c>
    </row>
    <row r="63" spans="1:12" x14ac:dyDescent="0.25">
      <c r="A63" s="175"/>
      <c r="B63" s="176"/>
      <c r="C63" s="177"/>
      <c r="D63" s="181"/>
      <c r="E63" s="181">
        <v>312</v>
      </c>
      <c r="F63" s="167"/>
      <c r="G63" s="200" t="s">
        <v>122</v>
      </c>
      <c r="H63" s="57">
        <v>0</v>
      </c>
      <c r="I63" s="56"/>
      <c r="J63" s="56">
        <f>J64</f>
        <v>33688.89</v>
      </c>
      <c r="K63" s="56" t="s">
        <v>98</v>
      </c>
      <c r="L63" s="56">
        <v>0</v>
      </c>
    </row>
    <row r="64" spans="1:12" x14ac:dyDescent="0.25">
      <c r="A64" s="175"/>
      <c r="B64" s="176"/>
      <c r="C64" s="177"/>
      <c r="D64" s="181"/>
      <c r="E64" s="181"/>
      <c r="F64" s="167">
        <v>3121</v>
      </c>
      <c r="G64" s="199" t="s">
        <v>122</v>
      </c>
      <c r="H64" s="53">
        <v>0</v>
      </c>
      <c r="I64" s="56"/>
      <c r="J64" s="52">
        <v>33688.89</v>
      </c>
      <c r="K64" s="56" t="s">
        <v>98</v>
      </c>
      <c r="L64" s="52">
        <v>0</v>
      </c>
    </row>
    <row r="65" spans="1:12" x14ac:dyDescent="0.25">
      <c r="A65" s="175"/>
      <c r="B65" s="176"/>
      <c r="C65" s="177"/>
      <c r="D65" s="181"/>
      <c r="E65" s="181">
        <v>313</v>
      </c>
      <c r="F65" s="167"/>
      <c r="G65" s="68" t="s">
        <v>123</v>
      </c>
      <c r="H65" s="57">
        <v>0</v>
      </c>
      <c r="I65" s="56"/>
      <c r="J65" s="56">
        <f>J66</f>
        <v>139315.01</v>
      </c>
      <c r="K65" s="56" t="s">
        <v>98</v>
      </c>
      <c r="L65" s="56">
        <v>0</v>
      </c>
    </row>
    <row r="66" spans="1:12" ht="25.5" x14ac:dyDescent="0.25">
      <c r="A66" s="175"/>
      <c r="B66" s="176"/>
      <c r="C66" s="177"/>
      <c r="D66" s="181"/>
      <c r="E66" s="181"/>
      <c r="F66" s="167">
        <v>3132</v>
      </c>
      <c r="G66" s="54" t="s">
        <v>124</v>
      </c>
      <c r="H66" s="53">
        <v>0</v>
      </c>
      <c r="I66" s="56"/>
      <c r="J66" s="52">
        <v>139315.01</v>
      </c>
      <c r="K66" s="56" t="s">
        <v>98</v>
      </c>
      <c r="L66" s="52">
        <v>0</v>
      </c>
    </row>
    <row r="67" spans="1:12" x14ac:dyDescent="0.25">
      <c r="A67" s="175"/>
      <c r="B67" s="176"/>
      <c r="C67" s="177"/>
      <c r="D67" s="181">
        <v>32</v>
      </c>
      <c r="E67" s="181"/>
      <c r="F67" s="181"/>
      <c r="G67" s="67" t="s">
        <v>23</v>
      </c>
      <c r="H67" s="57">
        <v>0</v>
      </c>
      <c r="I67" s="56">
        <v>39496</v>
      </c>
      <c r="J67" s="56">
        <f>J68+J70</f>
        <v>37789.760000000002</v>
      </c>
      <c r="K67" s="56">
        <f>(J67/I67)*100</f>
        <v>95.679967591654858</v>
      </c>
      <c r="L67" s="56">
        <v>0</v>
      </c>
    </row>
    <row r="68" spans="1:12" x14ac:dyDescent="0.25">
      <c r="A68" s="175"/>
      <c r="B68" s="176"/>
      <c r="C68" s="177"/>
      <c r="D68" s="181"/>
      <c r="E68" s="181">
        <v>321</v>
      </c>
      <c r="F68" s="181"/>
      <c r="G68" s="67" t="s">
        <v>125</v>
      </c>
      <c r="H68" s="57">
        <v>0</v>
      </c>
      <c r="I68" s="56"/>
      <c r="J68" s="56">
        <f>J69</f>
        <v>35293.760000000002</v>
      </c>
      <c r="K68" s="56" t="s">
        <v>98</v>
      </c>
      <c r="L68" s="56">
        <v>0</v>
      </c>
    </row>
    <row r="69" spans="1:12" ht="38.25" x14ac:dyDescent="0.25">
      <c r="A69" s="175"/>
      <c r="B69" s="176"/>
      <c r="C69" s="177"/>
      <c r="D69" s="181"/>
      <c r="E69" s="181"/>
      <c r="F69" s="167">
        <v>3212</v>
      </c>
      <c r="G69" s="70" t="s">
        <v>127</v>
      </c>
      <c r="H69" s="53">
        <v>0</v>
      </c>
      <c r="I69" s="56"/>
      <c r="J69" s="52">
        <v>35293.760000000002</v>
      </c>
      <c r="K69" s="56" t="s">
        <v>98</v>
      </c>
      <c r="L69" s="52">
        <v>0</v>
      </c>
    </row>
    <row r="70" spans="1:12" ht="25.5" x14ac:dyDescent="0.25">
      <c r="A70" s="175"/>
      <c r="B70" s="176"/>
      <c r="C70" s="177"/>
      <c r="D70" s="181"/>
      <c r="E70" s="181">
        <v>329</v>
      </c>
      <c r="F70" s="181"/>
      <c r="G70" s="67" t="s">
        <v>146</v>
      </c>
      <c r="H70" s="57">
        <v>0</v>
      </c>
      <c r="I70" s="56"/>
      <c r="J70" s="56">
        <f>J71</f>
        <v>2496</v>
      </c>
      <c r="K70" s="56" t="s">
        <v>98</v>
      </c>
      <c r="L70" s="56">
        <v>0</v>
      </c>
    </row>
    <row r="71" spans="1:12" x14ac:dyDescent="0.25">
      <c r="A71" s="175"/>
      <c r="B71" s="176"/>
      <c r="C71" s="177"/>
      <c r="D71" s="181"/>
      <c r="E71" s="181"/>
      <c r="F71" s="167">
        <v>3295</v>
      </c>
      <c r="G71" s="168" t="s">
        <v>149</v>
      </c>
      <c r="H71" s="53">
        <v>0</v>
      </c>
      <c r="I71" s="56"/>
      <c r="J71" s="52">
        <v>2496</v>
      </c>
      <c r="K71" s="56" t="s">
        <v>98</v>
      </c>
      <c r="L71" s="52">
        <v>0</v>
      </c>
    </row>
    <row r="72" spans="1:12" x14ac:dyDescent="0.25">
      <c r="A72" s="175"/>
      <c r="B72" s="176"/>
      <c r="C72" s="177"/>
      <c r="D72" s="181">
        <v>34</v>
      </c>
      <c r="E72" s="181"/>
      <c r="F72" s="181"/>
      <c r="G72" s="67" t="s">
        <v>34</v>
      </c>
      <c r="H72" s="57">
        <v>0</v>
      </c>
      <c r="I72" s="56">
        <v>0</v>
      </c>
      <c r="J72" s="56">
        <v>0</v>
      </c>
      <c r="K72" s="56">
        <v>0</v>
      </c>
      <c r="L72" s="56">
        <v>0</v>
      </c>
    </row>
    <row r="73" spans="1:12" s="4" customFormat="1" ht="20.100000000000001" customHeight="1" x14ac:dyDescent="0.25">
      <c r="A73" s="273" t="s">
        <v>42</v>
      </c>
      <c r="B73" s="274"/>
      <c r="C73" s="275"/>
      <c r="D73" s="86">
        <v>1035</v>
      </c>
      <c r="E73" s="86"/>
      <c r="F73" s="86"/>
      <c r="G73" s="87"/>
      <c r="H73" s="108"/>
      <c r="I73" s="91"/>
      <c r="J73" s="91"/>
      <c r="K73" s="91"/>
      <c r="L73" s="91"/>
    </row>
    <row r="74" spans="1:12" s="4" customFormat="1" ht="20.100000000000001" customHeight="1" x14ac:dyDescent="0.25">
      <c r="A74" s="273" t="s">
        <v>43</v>
      </c>
      <c r="B74" s="274"/>
      <c r="C74" s="275"/>
      <c r="D74" s="86" t="s">
        <v>97</v>
      </c>
      <c r="E74" s="86"/>
      <c r="F74" s="86"/>
      <c r="G74" s="87" t="s">
        <v>44</v>
      </c>
      <c r="H74" s="108"/>
      <c r="I74" s="91"/>
      <c r="J74" s="91"/>
      <c r="K74" s="91"/>
      <c r="L74" s="91"/>
    </row>
    <row r="75" spans="1:12" ht="15" customHeight="1" x14ac:dyDescent="0.25">
      <c r="A75" s="276" t="s">
        <v>88</v>
      </c>
      <c r="B75" s="277"/>
      <c r="C75" s="278"/>
      <c r="D75" s="109"/>
      <c r="E75" s="142"/>
      <c r="F75" s="142"/>
      <c r="G75" s="109" t="s">
        <v>10</v>
      </c>
      <c r="H75" s="110"/>
      <c r="I75" s="112"/>
      <c r="J75" s="112"/>
      <c r="K75" s="112"/>
      <c r="L75" s="113"/>
    </row>
    <row r="76" spans="1:12" x14ac:dyDescent="0.25">
      <c r="A76" s="82"/>
      <c r="B76" s="83"/>
      <c r="C76" s="84"/>
      <c r="D76" s="81">
        <v>3</v>
      </c>
      <c r="E76" s="141"/>
      <c r="F76" s="141"/>
      <c r="G76" s="81" t="s">
        <v>12</v>
      </c>
      <c r="H76" s="77">
        <f>H77+H86</f>
        <v>4022</v>
      </c>
      <c r="I76" s="77">
        <f>I77+I86</f>
        <v>1992</v>
      </c>
      <c r="J76" s="77">
        <f>J77+J86</f>
        <v>1992</v>
      </c>
      <c r="K76" s="77">
        <f t="shared" ref="K76:K77" si="4">(J76/I76)*100</f>
        <v>100</v>
      </c>
      <c r="L76" s="77">
        <f t="shared" ref="L76:L82" si="5">(J76/H76)*100</f>
        <v>49.527598209845848</v>
      </c>
    </row>
    <row r="77" spans="1:12" x14ac:dyDescent="0.25">
      <c r="A77" s="267"/>
      <c r="B77" s="268"/>
      <c r="C77" s="269"/>
      <c r="D77" s="66">
        <v>32</v>
      </c>
      <c r="E77" s="145"/>
      <c r="F77" s="145"/>
      <c r="G77" s="67" t="s">
        <v>23</v>
      </c>
      <c r="H77" s="56">
        <f>H78+H80+H84</f>
        <v>4022</v>
      </c>
      <c r="I77" s="56">
        <v>1992</v>
      </c>
      <c r="J77" s="56">
        <f>J78+J80</f>
        <v>1992</v>
      </c>
      <c r="K77" s="56">
        <f t="shared" si="4"/>
        <v>100</v>
      </c>
      <c r="L77" s="56">
        <f t="shared" si="5"/>
        <v>49.527598209845848</v>
      </c>
    </row>
    <row r="78" spans="1:12" x14ac:dyDescent="0.25">
      <c r="A78" s="138"/>
      <c r="B78" s="139"/>
      <c r="C78" s="140"/>
      <c r="D78" s="145"/>
      <c r="E78" s="145">
        <v>322</v>
      </c>
      <c r="F78" s="145"/>
      <c r="G78" s="67" t="s">
        <v>130</v>
      </c>
      <c r="H78" s="56">
        <f>H79</f>
        <v>160</v>
      </c>
      <c r="I78" s="56"/>
      <c r="J78" s="56">
        <f>J79</f>
        <v>0</v>
      </c>
      <c r="K78" s="56" t="s">
        <v>98</v>
      </c>
      <c r="L78" s="56">
        <f t="shared" si="5"/>
        <v>0</v>
      </c>
    </row>
    <row r="79" spans="1:12" ht="25.5" x14ac:dyDescent="0.25">
      <c r="A79" s="164"/>
      <c r="B79" s="165"/>
      <c r="C79" s="166"/>
      <c r="D79" s="167"/>
      <c r="E79" s="167"/>
      <c r="F79" s="167">
        <v>3221</v>
      </c>
      <c r="G79" s="70" t="s">
        <v>166</v>
      </c>
      <c r="H79" s="52">
        <v>160</v>
      </c>
      <c r="I79" s="52"/>
      <c r="J79" s="52">
        <v>0</v>
      </c>
      <c r="K79" s="56" t="s">
        <v>98</v>
      </c>
      <c r="L79" s="130" t="s">
        <v>98</v>
      </c>
    </row>
    <row r="80" spans="1:12" x14ac:dyDescent="0.25">
      <c r="A80" s="138"/>
      <c r="B80" s="139"/>
      <c r="C80" s="140"/>
      <c r="D80" s="145"/>
      <c r="E80" s="145">
        <v>323</v>
      </c>
      <c r="F80" s="145"/>
      <c r="G80" s="67" t="s">
        <v>135</v>
      </c>
      <c r="H80" s="56">
        <f>SUM(H81:H83)</f>
        <v>3767</v>
      </c>
      <c r="I80" s="56"/>
      <c r="J80" s="56">
        <f>J82</f>
        <v>1992</v>
      </c>
      <c r="K80" s="56" t="s">
        <v>98</v>
      </c>
      <c r="L80" s="56">
        <f t="shared" si="5"/>
        <v>52.88027608176268</v>
      </c>
    </row>
    <row r="81" spans="1:12" x14ac:dyDescent="0.25">
      <c r="A81" s="219"/>
      <c r="B81" s="220"/>
      <c r="C81" s="221"/>
      <c r="D81" s="222"/>
      <c r="E81" s="222"/>
      <c r="F81" s="167">
        <v>3235</v>
      </c>
      <c r="G81" s="168" t="s">
        <v>140</v>
      </c>
      <c r="H81" s="52">
        <v>400</v>
      </c>
      <c r="I81" s="52"/>
      <c r="J81" s="52">
        <v>0</v>
      </c>
      <c r="K81" s="130" t="s">
        <v>98</v>
      </c>
      <c r="L81" s="130" t="s">
        <v>98</v>
      </c>
    </row>
    <row r="82" spans="1:12" x14ac:dyDescent="0.25">
      <c r="A82" s="164"/>
      <c r="B82" s="165"/>
      <c r="C82" s="166"/>
      <c r="D82" s="167"/>
      <c r="E82" s="167"/>
      <c r="F82" s="167">
        <v>3238</v>
      </c>
      <c r="G82" s="168" t="s">
        <v>142</v>
      </c>
      <c r="H82" s="52">
        <v>1992</v>
      </c>
      <c r="I82" s="52"/>
      <c r="J82" s="52">
        <v>1992</v>
      </c>
      <c r="K82" s="56" t="s">
        <v>98</v>
      </c>
      <c r="L82" s="52">
        <f t="shared" si="5"/>
        <v>100</v>
      </c>
    </row>
    <row r="83" spans="1:12" x14ac:dyDescent="0.25">
      <c r="A83" s="164"/>
      <c r="B83" s="165"/>
      <c r="C83" s="166"/>
      <c r="D83" s="167"/>
      <c r="E83" s="167"/>
      <c r="F83" s="167">
        <v>3239</v>
      </c>
      <c r="G83" s="168" t="s">
        <v>143</v>
      </c>
      <c r="H83" s="52">
        <v>1375</v>
      </c>
      <c r="I83" s="52"/>
      <c r="J83" s="52">
        <v>0</v>
      </c>
      <c r="K83" s="130" t="s">
        <v>98</v>
      </c>
      <c r="L83" s="130" t="s">
        <v>98</v>
      </c>
    </row>
    <row r="84" spans="1:12" ht="25.5" x14ac:dyDescent="0.25">
      <c r="A84" s="164"/>
      <c r="B84" s="165"/>
      <c r="C84" s="166"/>
      <c r="D84" s="167"/>
      <c r="E84" s="222">
        <v>329</v>
      </c>
      <c r="F84" s="222"/>
      <c r="G84" s="67" t="s">
        <v>146</v>
      </c>
      <c r="H84" s="56">
        <f>H85</f>
        <v>95</v>
      </c>
      <c r="I84" s="56"/>
      <c r="J84" s="56">
        <v>0</v>
      </c>
      <c r="K84" s="130" t="s">
        <v>98</v>
      </c>
      <c r="L84" s="130" t="s">
        <v>98</v>
      </c>
    </row>
    <row r="85" spans="1:12" x14ac:dyDescent="0.25">
      <c r="A85" s="164"/>
      <c r="B85" s="165"/>
      <c r="C85" s="166"/>
      <c r="D85" s="167"/>
      <c r="E85" s="167"/>
      <c r="F85" s="167">
        <v>3293</v>
      </c>
      <c r="G85" s="168" t="s">
        <v>147</v>
      </c>
      <c r="H85" s="52">
        <v>95</v>
      </c>
      <c r="I85" s="52"/>
      <c r="J85" s="52">
        <v>0</v>
      </c>
      <c r="K85" s="130" t="s">
        <v>98</v>
      </c>
      <c r="L85" s="130" t="s">
        <v>98</v>
      </c>
    </row>
    <row r="86" spans="1:12" x14ac:dyDescent="0.25">
      <c r="A86" s="267"/>
      <c r="B86" s="268"/>
      <c r="C86" s="269"/>
      <c r="D86" s="58">
        <v>34</v>
      </c>
      <c r="E86" s="58"/>
      <c r="F86" s="58"/>
      <c r="G86" s="59" t="s">
        <v>34</v>
      </c>
      <c r="H86" s="60">
        <v>0</v>
      </c>
      <c r="I86" s="60">
        <v>0</v>
      </c>
      <c r="J86" s="60">
        <v>0</v>
      </c>
      <c r="K86" s="132">
        <v>0</v>
      </c>
      <c r="L86" s="132">
        <v>0</v>
      </c>
    </row>
    <row r="87" spans="1:12" x14ac:dyDescent="0.25">
      <c r="A87" s="276" t="s">
        <v>91</v>
      </c>
      <c r="B87" s="277"/>
      <c r="C87" s="278"/>
      <c r="D87" s="109"/>
      <c r="E87" s="142"/>
      <c r="F87" s="142"/>
      <c r="G87" s="109" t="s">
        <v>26</v>
      </c>
      <c r="H87" s="110"/>
      <c r="I87" s="112"/>
      <c r="J87" s="112"/>
      <c r="K87" s="112"/>
      <c r="L87" s="113"/>
    </row>
    <row r="88" spans="1:12" x14ac:dyDescent="0.25">
      <c r="A88" s="82"/>
      <c r="B88" s="80"/>
      <c r="C88" s="81"/>
      <c r="D88" s="81">
        <v>3</v>
      </c>
      <c r="E88" s="141"/>
      <c r="F88" s="141"/>
      <c r="G88" s="81" t="s">
        <v>12</v>
      </c>
      <c r="H88" s="77">
        <f>H89</f>
        <v>51.92</v>
      </c>
      <c r="I88" s="77">
        <f>I89</f>
        <v>31</v>
      </c>
      <c r="J88" s="77">
        <f>J89</f>
        <v>38.28</v>
      </c>
      <c r="K88" s="77">
        <f t="shared" ref="K88:K89" si="6">(J88/I88)*100</f>
        <v>123.48387096774194</v>
      </c>
      <c r="L88" s="77">
        <f t="shared" ref="L88:L91" si="7">(J88/H88)*100</f>
        <v>73.728813559322035</v>
      </c>
    </row>
    <row r="89" spans="1:12" x14ac:dyDescent="0.25">
      <c r="A89" s="279"/>
      <c r="B89" s="280"/>
      <c r="C89" s="281"/>
      <c r="D89" s="66">
        <v>34</v>
      </c>
      <c r="E89" s="145"/>
      <c r="F89" s="145"/>
      <c r="G89" s="67" t="s">
        <v>34</v>
      </c>
      <c r="H89" s="57">
        <f>H90</f>
        <v>51.92</v>
      </c>
      <c r="I89" s="56">
        <v>31</v>
      </c>
      <c r="J89" s="56">
        <f>J90</f>
        <v>38.28</v>
      </c>
      <c r="K89" s="56">
        <f t="shared" si="6"/>
        <v>123.48387096774194</v>
      </c>
      <c r="L89" s="56">
        <f t="shared" si="7"/>
        <v>73.728813559322035</v>
      </c>
    </row>
    <row r="90" spans="1:12" x14ac:dyDescent="0.25">
      <c r="A90" s="169"/>
      <c r="B90" s="170"/>
      <c r="C90" s="167"/>
      <c r="D90" s="167"/>
      <c r="E90" s="167">
        <v>343</v>
      </c>
      <c r="F90" s="167"/>
      <c r="G90" s="168" t="s">
        <v>150</v>
      </c>
      <c r="H90" s="53">
        <f>H91</f>
        <v>51.92</v>
      </c>
      <c r="I90" s="52"/>
      <c r="J90" s="52">
        <f>J91</f>
        <v>38.28</v>
      </c>
      <c r="K90" s="52" t="s">
        <v>98</v>
      </c>
      <c r="L90" s="52">
        <f t="shared" si="7"/>
        <v>73.728813559322035</v>
      </c>
    </row>
    <row r="91" spans="1:12" ht="25.5" x14ac:dyDescent="0.25">
      <c r="A91" s="169"/>
      <c r="B91" s="170"/>
      <c r="C91" s="167"/>
      <c r="D91" s="167"/>
      <c r="E91" s="167"/>
      <c r="F91" s="167">
        <v>3431</v>
      </c>
      <c r="G91" s="168" t="s">
        <v>151</v>
      </c>
      <c r="H91" s="53">
        <v>51.92</v>
      </c>
      <c r="I91" s="52"/>
      <c r="J91" s="52">
        <v>38.28</v>
      </c>
      <c r="K91" s="52" t="s">
        <v>98</v>
      </c>
      <c r="L91" s="52">
        <f t="shared" si="7"/>
        <v>73.728813559322035</v>
      </c>
    </row>
    <row r="92" spans="1:12" x14ac:dyDescent="0.25">
      <c r="A92" s="276" t="s">
        <v>92</v>
      </c>
      <c r="B92" s="277"/>
      <c r="C92" s="278"/>
      <c r="D92" s="109"/>
      <c r="E92" s="142"/>
      <c r="F92" s="142"/>
      <c r="G92" s="109" t="s">
        <v>33</v>
      </c>
      <c r="H92" s="110"/>
      <c r="I92" s="112"/>
      <c r="J92" s="112"/>
      <c r="K92" s="112"/>
      <c r="L92" s="113"/>
    </row>
    <row r="93" spans="1:12" x14ac:dyDescent="0.25">
      <c r="A93" s="82"/>
      <c r="B93" s="80"/>
      <c r="C93" s="81"/>
      <c r="D93" s="81">
        <v>3</v>
      </c>
      <c r="E93" s="141"/>
      <c r="F93" s="141"/>
      <c r="G93" s="81" t="s">
        <v>12</v>
      </c>
      <c r="H93" s="77">
        <f>H95+H123</f>
        <v>62572.72</v>
      </c>
      <c r="I93" s="77">
        <f>SUM(I94:I123)</f>
        <v>0</v>
      </c>
      <c r="J93" s="77">
        <f>J95+J123</f>
        <v>0</v>
      </c>
      <c r="K93" s="77" t="s">
        <v>98</v>
      </c>
      <c r="L93" s="77">
        <f t="shared" ref="L93:L135" si="8">(J93/H93)*100</f>
        <v>0</v>
      </c>
    </row>
    <row r="94" spans="1:12" x14ac:dyDescent="0.25">
      <c r="A94" s="267"/>
      <c r="B94" s="268"/>
      <c r="C94" s="269"/>
      <c r="D94" s="66">
        <v>31</v>
      </c>
      <c r="E94" s="145"/>
      <c r="F94" s="145"/>
      <c r="G94" s="67" t="s">
        <v>13</v>
      </c>
      <c r="H94" s="56">
        <v>0</v>
      </c>
      <c r="I94" s="56">
        <v>0</v>
      </c>
      <c r="J94" s="56">
        <v>0</v>
      </c>
      <c r="K94" s="56" t="s">
        <v>98</v>
      </c>
      <c r="L94" s="56">
        <v>0</v>
      </c>
    </row>
    <row r="95" spans="1:12" x14ac:dyDescent="0.25">
      <c r="A95" s="267"/>
      <c r="B95" s="268"/>
      <c r="C95" s="269"/>
      <c r="D95" s="66">
        <v>32</v>
      </c>
      <c r="E95" s="145"/>
      <c r="F95" s="145"/>
      <c r="G95" s="67" t="s">
        <v>23</v>
      </c>
      <c r="H95" s="56">
        <f>H96+H100+H106+H116+H118</f>
        <v>62405.36</v>
      </c>
      <c r="I95" s="56">
        <v>0</v>
      </c>
      <c r="J95" s="56">
        <f>J96+J100+J106+J116+J118</f>
        <v>0</v>
      </c>
      <c r="K95" s="56" t="s">
        <v>98</v>
      </c>
      <c r="L95" s="56">
        <f t="shared" si="8"/>
        <v>0</v>
      </c>
    </row>
    <row r="96" spans="1:12" x14ac:dyDescent="0.25">
      <c r="A96" s="138"/>
      <c r="B96" s="139"/>
      <c r="C96" s="140"/>
      <c r="D96" s="145"/>
      <c r="E96" s="145">
        <v>321</v>
      </c>
      <c r="F96" s="145"/>
      <c r="G96" s="67" t="s">
        <v>125</v>
      </c>
      <c r="H96" s="56">
        <f>SUM(H97:H99)</f>
        <v>7957.42</v>
      </c>
      <c r="I96" s="56"/>
      <c r="J96" s="56">
        <f>SUM(J97:J99)</f>
        <v>0</v>
      </c>
      <c r="K96" s="56" t="s">
        <v>98</v>
      </c>
      <c r="L96" s="56">
        <f t="shared" si="8"/>
        <v>0</v>
      </c>
    </row>
    <row r="97" spans="1:12" x14ac:dyDescent="0.25">
      <c r="A97" s="164"/>
      <c r="B97" s="165"/>
      <c r="C97" s="166"/>
      <c r="D97" s="167"/>
      <c r="E97" s="167"/>
      <c r="F97" s="167">
        <v>3211</v>
      </c>
      <c r="G97" s="168" t="s">
        <v>126</v>
      </c>
      <c r="H97" s="52">
        <v>7259.42</v>
      </c>
      <c r="I97" s="52"/>
      <c r="J97" s="52">
        <v>0</v>
      </c>
      <c r="K97" s="56" t="s">
        <v>98</v>
      </c>
      <c r="L97" s="52">
        <f t="shared" si="8"/>
        <v>0</v>
      </c>
    </row>
    <row r="98" spans="1:12" x14ac:dyDescent="0.25">
      <c r="A98" s="164"/>
      <c r="B98" s="165"/>
      <c r="C98" s="166"/>
      <c r="D98" s="167"/>
      <c r="E98" s="167"/>
      <c r="F98" s="167">
        <v>3213</v>
      </c>
      <c r="G98" s="168" t="s">
        <v>165</v>
      </c>
      <c r="H98" s="52">
        <v>475</v>
      </c>
      <c r="I98" s="52"/>
      <c r="J98" s="52">
        <v>0</v>
      </c>
      <c r="K98" s="52" t="s">
        <v>98</v>
      </c>
      <c r="L98" s="52">
        <v>0</v>
      </c>
    </row>
    <row r="99" spans="1:12" ht="25.5" x14ac:dyDescent="0.25">
      <c r="A99" s="164"/>
      <c r="B99" s="165"/>
      <c r="C99" s="166"/>
      <c r="D99" s="167"/>
      <c r="E99" s="167"/>
      <c r="F99" s="167">
        <v>3214</v>
      </c>
      <c r="G99" s="168" t="s">
        <v>129</v>
      </c>
      <c r="H99" s="52">
        <v>223</v>
      </c>
      <c r="I99" s="52"/>
      <c r="J99" s="52">
        <v>0</v>
      </c>
      <c r="K99" s="52" t="s">
        <v>98</v>
      </c>
      <c r="L99" s="52">
        <f t="shared" si="8"/>
        <v>0</v>
      </c>
    </row>
    <row r="100" spans="1:12" x14ac:dyDescent="0.25">
      <c r="A100" s="138"/>
      <c r="B100" s="139"/>
      <c r="C100" s="140"/>
      <c r="D100" s="145"/>
      <c r="E100" s="145">
        <v>322</v>
      </c>
      <c r="F100" s="145"/>
      <c r="G100" s="67" t="s">
        <v>130</v>
      </c>
      <c r="H100" s="56">
        <f>SUM(H101:H105)</f>
        <v>3157.9900000000002</v>
      </c>
      <c r="I100" s="56"/>
      <c r="J100" s="56">
        <f>SUM(J101:J103)</f>
        <v>0</v>
      </c>
      <c r="K100" s="56" t="s">
        <v>98</v>
      </c>
      <c r="L100" s="56">
        <f t="shared" si="8"/>
        <v>0</v>
      </c>
    </row>
    <row r="101" spans="1:12" ht="25.5" x14ac:dyDescent="0.25">
      <c r="A101" s="164"/>
      <c r="B101" s="165"/>
      <c r="C101" s="166"/>
      <c r="D101" s="167"/>
      <c r="E101" s="167"/>
      <c r="F101" s="167">
        <v>3221</v>
      </c>
      <c r="G101" s="70" t="s">
        <v>166</v>
      </c>
      <c r="H101" s="52">
        <v>1016.13</v>
      </c>
      <c r="I101" s="52"/>
      <c r="J101" s="52">
        <v>0</v>
      </c>
      <c r="K101" s="52" t="s">
        <v>98</v>
      </c>
      <c r="L101" s="52">
        <f t="shared" si="8"/>
        <v>0</v>
      </c>
    </row>
    <row r="102" spans="1:12" x14ac:dyDescent="0.25">
      <c r="A102" s="164"/>
      <c r="B102" s="165"/>
      <c r="C102" s="166"/>
      <c r="D102" s="167"/>
      <c r="E102" s="167"/>
      <c r="F102" s="167">
        <v>3223</v>
      </c>
      <c r="G102" s="50" t="s">
        <v>132</v>
      </c>
      <c r="H102" s="52">
        <v>1591.08</v>
      </c>
      <c r="I102" s="52"/>
      <c r="J102" s="52">
        <v>0</v>
      </c>
      <c r="K102" s="52" t="s">
        <v>98</v>
      </c>
      <c r="L102" s="52">
        <f t="shared" si="8"/>
        <v>0</v>
      </c>
    </row>
    <row r="103" spans="1:12" ht="25.5" x14ac:dyDescent="0.25">
      <c r="A103" s="164"/>
      <c r="B103" s="165"/>
      <c r="C103" s="166"/>
      <c r="D103" s="167"/>
      <c r="E103" s="167"/>
      <c r="F103" s="167">
        <v>3224</v>
      </c>
      <c r="G103" s="70" t="s">
        <v>167</v>
      </c>
      <c r="H103" s="52">
        <v>215.53</v>
      </c>
      <c r="I103" s="52"/>
      <c r="J103" s="52">
        <v>0</v>
      </c>
      <c r="K103" s="52" t="s">
        <v>98</v>
      </c>
      <c r="L103" s="52">
        <f t="shared" si="8"/>
        <v>0</v>
      </c>
    </row>
    <row r="104" spans="1:12" x14ac:dyDescent="0.25">
      <c r="A104" s="164"/>
      <c r="B104" s="165"/>
      <c r="C104" s="166"/>
      <c r="D104" s="167"/>
      <c r="E104" s="167"/>
      <c r="F104" s="167">
        <v>3225</v>
      </c>
      <c r="G104" s="209" t="s">
        <v>134</v>
      </c>
      <c r="H104" s="52">
        <v>73.400000000000006</v>
      </c>
      <c r="I104" s="52"/>
      <c r="J104" s="52"/>
      <c r="K104" s="52"/>
      <c r="L104" s="52"/>
    </row>
    <row r="105" spans="1:12" ht="25.5" x14ac:dyDescent="0.25">
      <c r="A105" s="164"/>
      <c r="B105" s="165"/>
      <c r="C105" s="166"/>
      <c r="D105" s="167"/>
      <c r="E105" s="167"/>
      <c r="F105" s="167">
        <v>3227</v>
      </c>
      <c r="G105" s="209" t="s">
        <v>178</v>
      </c>
      <c r="H105" s="52">
        <v>261.85000000000002</v>
      </c>
      <c r="I105" s="52"/>
      <c r="J105" s="52"/>
      <c r="K105" s="52"/>
      <c r="L105" s="52"/>
    </row>
    <row r="106" spans="1:12" x14ac:dyDescent="0.25">
      <c r="A106" s="138"/>
      <c r="B106" s="139"/>
      <c r="C106" s="140"/>
      <c r="D106" s="145"/>
      <c r="E106" s="145">
        <v>323</v>
      </c>
      <c r="F106" s="145"/>
      <c r="G106" s="67" t="s">
        <v>135</v>
      </c>
      <c r="H106" s="56">
        <f>SUM(H107:H115)</f>
        <v>45254.259999999995</v>
      </c>
      <c r="I106" s="56"/>
      <c r="J106" s="56">
        <f>SUM(J107:J115)</f>
        <v>0</v>
      </c>
      <c r="K106" s="52" t="s">
        <v>98</v>
      </c>
      <c r="L106" s="56">
        <f t="shared" si="8"/>
        <v>0</v>
      </c>
    </row>
    <row r="107" spans="1:12" x14ac:dyDescent="0.25">
      <c r="A107" s="164"/>
      <c r="B107" s="165"/>
      <c r="C107" s="166"/>
      <c r="D107" s="167"/>
      <c r="E107" s="167"/>
      <c r="F107" s="167">
        <v>3231</v>
      </c>
      <c r="G107" s="50" t="s">
        <v>136</v>
      </c>
      <c r="H107" s="52">
        <v>342.07</v>
      </c>
      <c r="I107" s="52"/>
      <c r="J107" s="52">
        <v>0</v>
      </c>
      <c r="K107" s="52" t="s">
        <v>98</v>
      </c>
      <c r="L107" s="52">
        <f t="shared" si="8"/>
        <v>0</v>
      </c>
    </row>
    <row r="108" spans="1:12" ht="25.5" x14ac:dyDescent="0.25">
      <c r="A108" s="164"/>
      <c r="B108" s="165"/>
      <c r="C108" s="166"/>
      <c r="D108" s="167"/>
      <c r="E108" s="167"/>
      <c r="F108" s="167">
        <v>3232</v>
      </c>
      <c r="G108" s="70" t="s">
        <v>168</v>
      </c>
      <c r="H108" s="52">
        <v>5778.54</v>
      </c>
      <c r="I108" s="52"/>
      <c r="J108" s="52">
        <v>0</v>
      </c>
      <c r="K108" s="52" t="s">
        <v>98</v>
      </c>
      <c r="L108" s="52">
        <f t="shared" si="8"/>
        <v>0</v>
      </c>
    </row>
    <row r="109" spans="1:12" x14ac:dyDescent="0.25">
      <c r="A109" s="164"/>
      <c r="B109" s="165"/>
      <c r="C109" s="166"/>
      <c r="D109" s="167"/>
      <c r="E109" s="167"/>
      <c r="F109" s="167">
        <v>3233</v>
      </c>
      <c r="G109" s="50" t="s">
        <v>138</v>
      </c>
      <c r="H109" s="52">
        <v>2519.36</v>
      </c>
      <c r="I109" s="52"/>
      <c r="J109" s="52">
        <v>0</v>
      </c>
      <c r="K109" s="52" t="s">
        <v>98</v>
      </c>
      <c r="L109" s="52">
        <f t="shared" si="8"/>
        <v>0</v>
      </c>
    </row>
    <row r="110" spans="1:12" x14ac:dyDescent="0.25">
      <c r="A110" s="164"/>
      <c r="B110" s="165"/>
      <c r="C110" s="166"/>
      <c r="D110" s="167"/>
      <c r="E110" s="167"/>
      <c r="F110" s="167">
        <v>3234</v>
      </c>
      <c r="G110" s="50" t="s">
        <v>139</v>
      </c>
      <c r="H110" s="52">
        <v>69.34</v>
      </c>
      <c r="I110" s="52"/>
      <c r="J110" s="52">
        <v>0</v>
      </c>
      <c r="K110" s="52" t="s">
        <v>98</v>
      </c>
      <c r="L110" s="52">
        <v>0</v>
      </c>
    </row>
    <row r="111" spans="1:12" x14ac:dyDescent="0.25">
      <c r="A111" s="164"/>
      <c r="B111" s="165"/>
      <c r="C111" s="166"/>
      <c r="D111" s="167"/>
      <c r="E111" s="167"/>
      <c r="F111" s="167">
        <v>3235</v>
      </c>
      <c r="G111" s="50" t="s">
        <v>140</v>
      </c>
      <c r="H111" s="52">
        <v>9892.18</v>
      </c>
      <c r="I111" s="52"/>
      <c r="J111" s="52">
        <v>0</v>
      </c>
      <c r="K111" s="52" t="s">
        <v>98</v>
      </c>
      <c r="L111" s="52">
        <f t="shared" si="8"/>
        <v>0</v>
      </c>
    </row>
    <row r="112" spans="1:12" x14ac:dyDescent="0.25">
      <c r="A112" s="164"/>
      <c r="B112" s="165"/>
      <c r="C112" s="166"/>
      <c r="D112" s="167"/>
      <c r="E112" s="167"/>
      <c r="F112" s="167">
        <v>3236</v>
      </c>
      <c r="G112" s="50" t="s">
        <v>144</v>
      </c>
      <c r="H112" s="52">
        <v>1001.28</v>
      </c>
      <c r="I112" s="52"/>
      <c r="J112" s="52"/>
      <c r="K112" s="52"/>
      <c r="L112" s="52"/>
    </row>
    <row r="113" spans="1:12" x14ac:dyDescent="0.25">
      <c r="A113" s="164"/>
      <c r="B113" s="165"/>
      <c r="C113" s="166"/>
      <c r="D113" s="167"/>
      <c r="E113" s="167"/>
      <c r="F113" s="167">
        <v>3237</v>
      </c>
      <c r="G113" s="50" t="s">
        <v>141</v>
      </c>
      <c r="H113" s="52">
        <v>19347.75</v>
      </c>
      <c r="I113" s="52"/>
      <c r="J113" s="52">
        <v>0</v>
      </c>
      <c r="K113" s="52" t="s">
        <v>98</v>
      </c>
      <c r="L113" s="52">
        <f t="shared" si="8"/>
        <v>0</v>
      </c>
    </row>
    <row r="114" spans="1:12" x14ac:dyDescent="0.25">
      <c r="A114" s="164"/>
      <c r="B114" s="165"/>
      <c r="C114" s="166"/>
      <c r="D114" s="167"/>
      <c r="E114" s="167"/>
      <c r="F114" s="167">
        <v>3238</v>
      </c>
      <c r="G114" s="50" t="s">
        <v>142</v>
      </c>
      <c r="H114" s="52">
        <v>294.92</v>
      </c>
      <c r="I114" s="52"/>
      <c r="J114" s="52">
        <v>0</v>
      </c>
      <c r="K114" s="52" t="s">
        <v>98</v>
      </c>
      <c r="L114" s="52">
        <v>0</v>
      </c>
    </row>
    <row r="115" spans="1:12" x14ac:dyDescent="0.25">
      <c r="A115" s="164"/>
      <c r="B115" s="165"/>
      <c r="C115" s="166"/>
      <c r="D115" s="167"/>
      <c r="E115" s="167"/>
      <c r="F115" s="167">
        <v>3239</v>
      </c>
      <c r="G115" s="50" t="s">
        <v>143</v>
      </c>
      <c r="H115" s="52">
        <v>6008.82</v>
      </c>
      <c r="I115" s="52"/>
      <c r="J115" s="52">
        <v>0</v>
      </c>
      <c r="K115" s="52" t="s">
        <v>98</v>
      </c>
      <c r="L115" s="52">
        <f t="shared" si="8"/>
        <v>0</v>
      </c>
    </row>
    <row r="116" spans="1:12" ht="25.5" x14ac:dyDescent="0.25">
      <c r="A116" s="138"/>
      <c r="B116" s="139"/>
      <c r="C116" s="140"/>
      <c r="D116" s="145"/>
      <c r="E116" s="145">
        <v>324</v>
      </c>
      <c r="F116" s="145"/>
      <c r="G116" s="146" t="s">
        <v>145</v>
      </c>
      <c r="H116" s="56">
        <f>H117</f>
        <v>174</v>
      </c>
      <c r="I116" s="56"/>
      <c r="J116" s="56">
        <f>J117</f>
        <v>0</v>
      </c>
      <c r="K116" s="52" t="s">
        <v>98</v>
      </c>
      <c r="L116" s="56">
        <f t="shared" si="8"/>
        <v>0</v>
      </c>
    </row>
    <row r="117" spans="1:12" ht="25.5" x14ac:dyDescent="0.25">
      <c r="A117" s="164"/>
      <c r="B117" s="165"/>
      <c r="C117" s="166"/>
      <c r="D117" s="167"/>
      <c r="E117" s="167"/>
      <c r="F117" s="167">
        <v>3241</v>
      </c>
      <c r="G117" s="70" t="s">
        <v>170</v>
      </c>
      <c r="H117" s="52">
        <v>174</v>
      </c>
      <c r="I117" s="52"/>
      <c r="J117" s="52">
        <v>0</v>
      </c>
      <c r="K117" s="52" t="s">
        <v>98</v>
      </c>
      <c r="L117" s="52">
        <f t="shared" si="8"/>
        <v>0</v>
      </c>
    </row>
    <row r="118" spans="1:12" ht="25.5" x14ac:dyDescent="0.25">
      <c r="A118" s="138"/>
      <c r="B118" s="139"/>
      <c r="C118" s="140"/>
      <c r="D118" s="145"/>
      <c r="E118" s="145">
        <v>329</v>
      </c>
      <c r="F118" s="145"/>
      <c r="G118" s="146" t="s">
        <v>169</v>
      </c>
      <c r="H118" s="56">
        <f>SUM(H119:H122)</f>
        <v>5861.6900000000005</v>
      </c>
      <c r="I118" s="56"/>
      <c r="J118" s="56">
        <f>SUM(J119:J122)</f>
        <v>0</v>
      </c>
      <c r="K118" s="52" t="s">
        <v>98</v>
      </c>
      <c r="L118" s="56">
        <f t="shared" si="8"/>
        <v>0</v>
      </c>
    </row>
    <row r="119" spans="1:12" x14ac:dyDescent="0.25">
      <c r="A119" s="164"/>
      <c r="B119" s="165"/>
      <c r="C119" s="166"/>
      <c r="D119" s="167"/>
      <c r="E119" s="167"/>
      <c r="F119" s="167">
        <v>3293</v>
      </c>
      <c r="G119" s="70" t="s">
        <v>147</v>
      </c>
      <c r="H119" s="52">
        <v>1929.6</v>
      </c>
      <c r="I119" s="52"/>
      <c r="J119" s="52">
        <v>0</v>
      </c>
      <c r="K119" s="52" t="s">
        <v>98</v>
      </c>
      <c r="L119" s="52">
        <f t="shared" si="8"/>
        <v>0</v>
      </c>
    </row>
    <row r="120" spans="1:12" x14ac:dyDescent="0.25">
      <c r="A120" s="164"/>
      <c r="B120" s="165"/>
      <c r="C120" s="166"/>
      <c r="D120" s="167"/>
      <c r="E120" s="167"/>
      <c r="F120" s="167">
        <v>3294</v>
      </c>
      <c r="G120" s="70" t="s">
        <v>148</v>
      </c>
      <c r="H120" s="52">
        <v>120</v>
      </c>
      <c r="I120" s="52"/>
      <c r="J120" s="52">
        <v>0</v>
      </c>
      <c r="K120" s="52" t="s">
        <v>98</v>
      </c>
      <c r="L120" s="52">
        <v>0</v>
      </c>
    </row>
    <row r="121" spans="1:12" x14ac:dyDescent="0.25">
      <c r="A121" s="164"/>
      <c r="B121" s="165"/>
      <c r="C121" s="166"/>
      <c r="D121" s="167"/>
      <c r="E121" s="167"/>
      <c r="F121" s="167">
        <v>3295</v>
      </c>
      <c r="G121" s="50" t="s">
        <v>149</v>
      </c>
      <c r="H121" s="52">
        <v>167.44</v>
      </c>
      <c r="I121" s="52"/>
      <c r="J121" s="52">
        <v>0</v>
      </c>
      <c r="K121" s="52" t="s">
        <v>98</v>
      </c>
      <c r="L121" s="52">
        <v>0</v>
      </c>
    </row>
    <row r="122" spans="1:12" ht="25.5" x14ac:dyDescent="0.25">
      <c r="A122" s="164"/>
      <c r="B122" s="165"/>
      <c r="C122" s="166"/>
      <c r="D122" s="167"/>
      <c r="E122" s="167"/>
      <c r="F122" s="167">
        <v>3299</v>
      </c>
      <c r="G122" s="70" t="s">
        <v>169</v>
      </c>
      <c r="H122" s="52">
        <v>3644.65</v>
      </c>
      <c r="I122" s="52"/>
      <c r="J122" s="52">
        <v>0</v>
      </c>
      <c r="K122" s="52" t="s">
        <v>98</v>
      </c>
      <c r="L122" s="52">
        <f t="shared" si="8"/>
        <v>0</v>
      </c>
    </row>
    <row r="123" spans="1:12" x14ac:dyDescent="0.25">
      <c r="A123" s="267"/>
      <c r="B123" s="268"/>
      <c r="C123" s="269"/>
      <c r="D123" s="66">
        <v>34</v>
      </c>
      <c r="E123" s="145"/>
      <c r="F123" s="145"/>
      <c r="G123" s="67" t="s">
        <v>34</v>
      </c>
      <c r="H123" s="56">
        <f>H124</f>
        <v>167.36</v>
      </c>
      <c r="I123" s="56">
        <v>0</v>
      </c>
      <c r="J123" s="56">
        <f>J124</f>
        <v>0</v>
      </c>
      <c r="K123" s="56" t="s">
        <v>98</v>
      </c>
      <c r="L123" s="56">
        <f t="shared" si="8"/>
        <v>0</v>
      </c>
    </row>
    <row r="124" spans="1:12" x14ac:dyDescent="0.25">
      <c r="A124" s="138"/>
      <c r="B124" s="139"/>
      <c r="C124" s="140"/>
      <c r="D124" s="145"/>
      <c r="E124" s="145">
        <v>343</v>
      </c>
      <c r="F124" s="145"/>
      <c r="G124" s="67" t="s">
        <v>150</v>
      </c>
      <c r="H124" s="56">
        <f>H125+H126</f>
        <v>167.36</v>
      </c>
      <c r="I124" s="56"/>
      <c r="J124" s="56">
        <f>J125</f>
        <v>0</v>
      </c>
      <c r="K124" s="56" t="s">
        <v>98</v>
      </c>
      <c r="L124" s="56">
        <f t="shared" si="8"/>
        <v>0</v>
      </c>
    </row>
    <row r="125" spans="1:12" ht="25.5" x14ac:dyDescent="0.25">
      <c r="A125" s="164"/>
      <c r="B125" s="165"/>
      <c r="C125" s="166"/>
      <c r="D125" s="167"/>
      <c r="E125" s="167"/>
      <c r="F125" s="167">
        <v>3431</v>
      </c>
      <c r="G125" s="168" t="s">
        <v>151</v>
      </c>
      <c r="H125" s="52">
        <v>163.03</v>
      </c>
      <c r="I125" s="52"/>
      <c r="J125" s="52">
        <v>0</v>
      </c>
      <c r="K125" s="52" t="s">
        <v>98</v>
      </c>
      <c r="L125" s="52">
        <f t="shared" si="8"/>
        <v>0</v>
      </c>
    </row>
    <row r="126" spans="1:12" x14ac:dyDescent="0.25">
      <c r="A126" s="164"/>
      <c r="B126" s="165"/>
      <c r="C126" s="166"/>
      <c r="D126" s="167"/>
      <c r="E126" s="167"/>
      <c r="F126" s="167">
        <v>3433</v>
      </c>
      <c r="G126" s="168" t="s">
        <v>152</v>
      </c>
      <c r="H126" s="52">
        <v>4.33</v>
      </c>
      <c r="I126" s="52"/>
      <c r="J126" s="52"/>
      <c r="K126" s="52"/>
      <c r="L126" s="52"/>
    </row>
    <row r="127" spans="1:12" ht="25.5" x14ac:dyDescent="0.25">
      <c r="A127" s="282"/>
      <c r="B127" s="283"/>
      <c r="C127" s="284"/>
      <c r="D127" s="81">
        <v>4</v>
      </c>
      <c r="E127" s="141"/>
      <c r="F127" s="141"/>
      <c r="G127" s="81" t="s">
        <v>14</v>
      </c>
      <c r="H127" s="77">
        <f>H128+H131+H141</f>
        <v>15805.49</v>
      </c>
      <c r="I127" s="77">
        <f t="shared" ref="I127:J127" si="9">I128+I131+I141</f>
        <v>0</v>
      </c>
      <c r="J127" s="77">
        <f t="shared" si="9"/>
        <v>0</v>
      </c>
      <c r="K127" s="77"/>
      <c r="L127" s="77">
        <f t="shared" si="8"/>
        <v>0</v>
      </c>
    </row>
    <row r="128" spans="1:12" ht="25.5" customHeight="1" x14ac:dyDescent="0.25">
      <c r="A128" s="279"/>
      <c r="B128" s="280"/>
      <c r="C128" s="281"/>
      <c r="D128" s="128">
        <v>41</v>
      </c>
      <c r="E128" s="145"/>
      <c r="F128" s="145"/>
      <c r="G128" s="67" t="s">
        <v>100</v>
      </c>
      <c r="H128" s="56">
        <f>H129</f>
        <v>3906.25</v>
      </c>
      <c r="I128" s="56">
        <v>0</v>
      </c>
      <c r="J128" s="56">
        <f>J129</f>
        <v>0</v>
      </c>
      <c r="K128" s="56" t="s">
        <v>98</v>
      </c>
      <c r="L128" s="56">
        <v>0</v>
      </c>
    </row>
    <row r="129" spans="1:12" ht="25.5" customHeight="1" x14ac:dyDescent="0.25">
      <c r="A129" s="143"/>
      <c r="B129" s="144"/>
      <c r="C129" s="145"/>
      <c r="D129" s="145"/>
      <c r="E129" s="145">
        <v>412</v>
      </c>
      <c r="F129" s="145"/>
      <c r="G129" s="61" t="s">
        <v>157</v>
      </c>
      <c r="H129" s="56">
        <f>H130</f>
        <v>3906.25</v>
      </c>
      <c r="I129" s="56"/>
      <c r="J129" s="56">
        <f>J130</f>
        <v>0</v>
      </c>
      <c r="K129" s="56" t="s">
        <v>98</v>
      </c>
      <c r="L129" s="56">
        <v>0</v>
      </c>
    </row>
    <row r="130" spans="1:12" ht="25.5" customHeight="1" x14ac:dyDescent="0.25">
      <c r="A130" s="169"/>
      <c r="B130" s="170"/>
      <c r="C130" s="167"/>
      <c r="D130" s="167"/>
      <c r="E130" s="167"/>
      <c r="F130" s="167">
        <v>4123</v>
      </c>
      <c r="G130" s="79" t="s">
        <v>156</v>
      </c>
      <c r="H130" s="52">
        <v>3906.25</v>
      </c>
      <c r="I130" s="52"/>
      <c r="J130" s="52">
        <v>0</v>
      </c>
      <c r="K130" s="52" t="s">
        <v>98</v>
      </c>
      <c r="L130" s="52">
        <v>0</v>
      </c>
    </row>
    <row r="131" spans="1:12" ht="25.5" x14ac:dyDescent="0.25">
      <c r="A131" s="267"/>
      <c r="B131" s="268"/>
      <c r="C131" s="269"/>
      <c r="D131" s="66">
        <v>42</v>
      </c>
      <c r="E131" s="145"/>
      <c r="F131" s="145"/>
      <c r="G131" s="67" t="s">
        <v>31</v>
      </c>
      <c r="H131" s="56">
        <f>H132+H134+H139</f>
        <v>7310.8099999999995</v>
      </c>
      <c r="I131" s="56">
        <v>0</v>
      </c>
      <c r="J131" s="56">
        <f>J132+J134+J139</f>
        <v>0</v>
      </c>
      <c r="K131" s="56" t="s">
        <v>98</v>
      </c>
      <c r="L131" s="56">
        <f t="shared" si="8"/>
        <v>0</v>
      </c>
    </row>
    <row r="132" spans="1:12" x14ac:dyDescent="0.25">
      <c r="A132" s="138"/>
      <c r="B132" s="139"/>
      <c r="C132" s="140"/>
      <c r="D132" s="145"/>
      <c r="E132" s="145">
        <v>421</v>
      </c>
      <c r="F132" s="145"/>
      <c r="G132" s="69" t="s">
        <v>171</v>
      </c>
      <c r="H132" s="56">
        <f>H133</f>
        <v>1120</v>
      </c>
      <c r="I132" s="56"/>
      <c r="J132" s="56">
        <f>J133</f>
        <v>0</v>
      </c>
      <c r="K132" s="56" t="s">
        <v>98</v>
      </c>
      <c r="L132" s="56">
        <v>0</v>
      </c>
    </row>
    <row r="133" spans="1:12" x14ac:dyDescent="0.25">
      <c r="A133" s="164"/>
      <c r="B133" s="165"/>
      <c r="C133" s="166"/>
      <c r="D133" s="167"/>
      <c r="E133" s="167"/>
      <c r="F133" s="167">
        <v>4212</v>
      </c>
      <c r="G133" s="50" t="s">
        <v>160</v>
      </c>
      <c r="H133" s="52">
        <v>1120</v>
      </c>
      <c r="I133" s="52"/>
      <c r="J133" s="52">
        <v>0</v>
      </c>
      <c r="K133" s="52" t="s">
        <v>98</v>
      </c>
      <c r="L133" s="52">
        <v>0</v>
      </c>
    </row>
    <row r="134" spans="1:12" x14ac:dyDescent="0.25">
      <c r="A134" s="138"/>
      <c r="B134" s="139"/>
      <c r="C134" s="140"/>
      <c r="D134" s="145"/>
      <c r="E134" s="145">
        <v>422</v>
      </c>
      <c r="F134" s="145"/>
      <c r="G134" s="69" t="s">
        <v>153</v>
      </c>
      <c r="H134" s="56">
        <f>SUM(H135:H138)</f>
        <v>6190.8099999999995</v>
      </c>
      <c r="I134" s="56"/>
      <c r="J134" s="56">
        <f>SUM(J135:J138)</f>
        <v>0</v>
      </c>
      <c r="K134" s="56" t="s">
        <v>98</v>
      </c>
      <c r="L134" s="56">
        <f t="shared" si="8"/>
        <v>0</v>
      </c>
    </row>
    <row r="135" spans="1:12" x14ac:dyDescent="0.25">
      <c r="A135" s="164"/>
      <c r="B135" s="165"/>
      <c r="C135" s="166"/>
      <c r="D135" s="167"/>
      <c r="E135" s="167"/>
      <c r="F135" s="167">
        <v>4221</v>
      </c>
      <c r="G135" s="50" t="s">
        <v>154</v>
      </c>
      <c r="H135" s="52">
        <v>3045</v>
      </c>
      <c r="I135" s="52"/>
      <c r="J135" s="52">
        <v>0</v>
      </c>
      <c r="K135" s="56" t="s">
        <v>98</v>
      </c>
      <c r="L135" s="52">
        <f t="shared" si="8"/>
        <v>0</v>
      </c>
    </row>
    <row r="136" spans="1:12" x14ac:dyDescent="0.25">
      <c r="A136" s="164"/>
      <c r="B136" s="165"/>
      <c r="C136" s="166"/>
      <c r="D136" s="167"/>
      <c r="E136" s="167"/>
      <c r="F136" s="167">
        <v>4222</v>
      </c>
      <c r="G136" s="50" t="s">
        <v>214</v>
      </c>
      <c r="H136" s="52">
        <v>325.91000000000003</v>
      </c>
      <c r="I136" s="52"/>
      <c r="J136" s="52"/>
      <c r="K136" s="56"/>
      <c r="L136" s="52"/>
    </row>
    <row r="137" spans="1:12" x14ac:dyDescent="0.25">
      <c r="A137" s="164"/>
      <c r="B137" s="165"/>
      <c r="C137" s="166"/>
      <c r="D137" s="167"/>
      <c r="E137" s="167"/>
      <c r="F137" s="167">
        <v>4226</v>
      </c>
      <c r="G137" s="50" t="s">
        <v>183</v>
      </c>
      <c r="H137" s="52">
        <v>1588.7</v>
      </c>
      <c r="I137" s="52"/>
      <c r="J137" s="52"/>
      <c r="K137" s="56"/>
      <c r="L137" s="52"/>
    </row>
    <row r="138" spans="1:12" ht="25.5" x14ac:dyDescent="0.25">
      <c r="A138" s="164"/>
      <c r="B138" s="165"/>
      <c r="C138" s="166"/>
      <c r="D138" s="167"/>
      <c r="E138" s="167"/>
      <c r="F138" s="167">
        <v>4227</v>
      </c>
      <c r="G138" s="70" t="s">
        <v>172</v>
      </c>
      <c r="H138" s="52">
        <v>1231.2</v>
      </c>
      <c r="I138" s="52"/>
      <c r="J138" s="52">
        <v>0</v>
      </c>
      <c r="K138" s="56" t="s">
        <v>98</v>
      </c>
      <c r="L138" s="52">
        <v>0</v>
      </c>
    </row>
    <row r="139" spans="1:12" ht="38.25" x14ac:dyDescent="0.25">
      <c r="A139" s="138"/>
      <c r="B139" s="139"/>
      <c r="C139" s="140"/>
      <c r="D139" s="145"/>
      <c r="E139" s="145">
        <v>424</v>
      </c>
      <c r="F139" s="145"/>
      <c r="G139" s="146" t="s">
        <v>161</v>
      </c>
      <c r="H139" s="56">
        <f>H140</f>
        <v>0</v>
      </c>
      <c r="I139" s="56"/>
      <c r="J139" s="56">
        <f>J140</f>
        <v>0</v>
      </c>
      <c r="K139" s="56" t="s">
        <v>98</v>
      </c>
      <c r="L139" s="56">
        <v>0</v>
      </c>
    </row>
    <row r="140" spans="1:12" x14ac:dyDescent="0.25">
      <c r="A140" s="164"/>
      <c r="B140" s="165"/>
      <c r="C140" s="166"/>
      <c r="D140" s="167"/>
      <c r="E140" s="167"/>
      <c r="F140" s="167">
        <v>4241</v>
      </c>
      <c r="G140" s="50" t="s">
        <v>155</v>
      </c>
      <c r="H140" s="52">
        <v>0</v>
      </c>
      <c r="I140" s="52"/>
      <c r="J140" s="52">
        <v>0</v>
      </c>
      <c r="K140" s="56" t="s">
        <v>98</v>
      </c>
      <c r="L140" s="52">
        <v>0</v>
      </c>
    </row>
    <row r="141" spans="1:12" ht="26.25" x14ac:dyDescent="0.25">
      <c r="A141" s="285"/>
      <c r="B141" s="286"/>
      <c r="C141" s="287"/>
      <c r="D141" s="117">
        <v>45</v>
      </c>
      <c r="E141" s="145"/>
      <c r="F141" s="145"/>
      <c r="G141" s="121" t="s">
        <v>94</v>
      </c>
      <c r="H141" s="122">
        <f>H142</f>
        <v>4588.43</v>
      </c>
      <c r="I141" s="123">
        <v>0</v>
      </c>
      <c r="J141" s="123">
        <f>J142</f>
        <v>0</v>
      </c>
      <c r="K141" s="56" t="s">
        <v>98</v>
      </c>
      <c r="L141" s="158">
        <v>0</v>
      </c>
    </row>
    <row r="142" spans="1:12" ht="38.25" x14ac:dyDescent="0.25">
      <c r="A142" s="135"/>
      <c r="B142" s="136"/>
      <c r="C142" s="137"/>
      <c r="D142" s="145"/>
      <c r="E142" s="145">
        <v>451</v>
      </c>
      <c r="F142" s="145"/>
      <c r="G142" s="68" t="s">
        <v>173</v>
      </c>
      <c r="H142" s="122">
        <f>H143</f>
        <v>4588.43</v>
      </c>
      <c r="I142" s="123"/>
      <c r="J142" s="123">
        <f>J143</f>
        <v>0</v>
      </c>
      <c r="K142" s="133" t="s">
        <v>98</v>
      </c>
      <c r="L142" s="212">
        <v>0</v>
      </c>
    </row>
    <row r="143" spans="1:12" ht="25.5" x14ac:dyDescent="0.25">
      <c r="A143" s="171"/>
      <c r="B143" s="172"/>
      <c r="C143" s="173"/>
      <c r="D143" s="167"/>
      <c r="E143" s="167"/>
      <c r="F143" s="167">
        <v>4511</v>
      </c>
      <c r="G143" s="54" t="s">
        <v>173</v>
      </c>
      <c r="H143" s="119">
        <v>4588.43</v>
      </c>
      <c r="I143" s="120"/>
      <c r="J143" s="120">
        <v>0</v>
      </c>
      <c r="K143" s="174" t="s">
        <v>98</v>
      </c>
      <c r="L143" s="213">
        <v>0</v>
      </c>
    </row>
    <row r="144" spans="1:12" ht="25.5" customHeight="1" x14ac:dyDescent="0.25">
      <c r="A144" s="276" t="s">
        <v>196</v>
      </c>
      <c r="B144" s="277"/>
      <c r="C144" s="278"/>
      <c r="D144" s="178"/>
      <c r="E144" s="178"/>
      <c r="F144" s="178"/>
      <c r="G144" s="178" t="s">
        <v>197</v>
      </c>
      <c r="H144" s="110"/>
      <c r="I144" s="112"/>
      <c r="J144" s="112"/>
      <c r="K144" s="112"/>
      <c r="L144" s="113"/>
    </row>
    <row r="145" spans="1:12" x14ac:dyDescent="0.25">
      <c r="A145" s="182"/>
      <c r="B145" s="183"/>
      <c r="C145" s="184"/>
      <c r="D145" s="184">
        <v>3</v>
      </c>
      <c r="E145" s="184"/>
      <c r="F145" s="184"/>
      <c r="G145" s="184" t="s">
        <v>12</v>
      </c>
      <c r="H145" s="77">
        <f>H147+H175</f>
        <v>0</v>
      </c>
      <c r="I145" s="77">
        <f>SUM(I146:I178)</f>
        <v>96349</v>
      </c>
      <c r="J145" s="77">
        <f>J147+J175+J178</f>
        <v>76921.23</v>
      </c>
      <c r="K145" s="77">
        <f t="shared" ref="K145" si="10">(J145/I145)*100</f>
        <v>79.836043965168287</v>
      </c>
      <c r="L145" s="77">
        <v>0</v>
      </c>
    </row>
    <row r="146" spans="1:12" x14ac:dyDescent="0.25">
      <c r="A146" s="267"/>
      <c r="B146" s="268"/>
      <c r="C146" s="269"/>
      <c r="D146" s="181">
        <v>31</v>
      </c>
      <c r="E146" s="181"/>
      <c r="F146" s="181"/>
      <c r="G146" s="67" t="s">
        <v>13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</row>
    <row r="147" spans="1:12" x14ac:dyDescent="0.25">
      <c r="A147" s="267"/>
      <c r="B147" s="268"/>
      <c r="C147" s="269"/>
      <c r="D147" s="181">
        <v>32</v>
      </c>
      <c r="E147" s="181"/>
      <c r="F147" s="181"/>
      <c r="G147" s="67" t="s">
        <v>23</v>
      </c>
      <c r="H147" s="56">
        <f>H148+H152+H158+H168+H170</f>
        <v>0</v>
      </c>
      <c r="I147" s="56">
        <v>95980</v>
      </c>
      <c r="J147" s="56">
        <f>J148+J152+J158+J168+J170</f>
        <v>76592.28</v>
      </c>
      <c r="K147" s="56">
        <f t="shared" ref="K147" si="11">(J147/I147)*100</f>
        <v>79.800250052094185</v>
      </c>
      <c r="L147" s="56">
        <v>0</v>
      </c>
    </row>
    <row r="148" spans="1:12" x14ac:dyDescent="0.25">
      <c r="A148" s="175"/>
      <c r="B148" s="176"/>
      <c r="C148" s="177"/>
      <c r="D148" s="181"/>
      <c r="E148" s="181">
        <v>321</v>
      </c>
      <c r="F148" s="181"/>
      <c r="G148" s="67" t="s">
        <v>125</v>
      </c>
      <c r="H148" s="56">
        <f>SUM(H149:H151)</f>
        <v>0</v>
      </c>
      <c r="I148" s="56"/>
      <c r="J148" s="56">
        <f>SUM(J149:J151)</f>
        <v>8855.41</v>
      </c>
      <c r="K148" s="56" t="s">
        <v>98</v>
      </c>
      <c r="L148" s="56">
        <v>0</v>
      </c>
    </row>
    <row r="149" spans="1:12" x14ac:dyDescent="0.25">
      <c r="A149" s="164"/>
      <c r="B149" s="165"/>
      <c r="C149" s="166"/>
      <c r="D149" s="167"/>
      <c r="E149" s="167"/>
      <c r="F149" s="167">
        <v>3211</v>
      </c>
      <c r="G149" s="168" t="s">
        <v>126</v>
      </c>
      <c r="H149" s="52">
        <v>0</v>
      </c>
      <c r="I149" s="52"/>
      <c r="J149" s="52">
        <v>7677.91</v>
      </c>
      <c r="K149" s="52" t="s">
        <v>98</v>
      </c>
      <c r="L149" s="52">
        <v>0</v>
      </c>
    </row>
    <row r="150" spans="1:12" x14ac:dyDescent="0.25">
      <c r="A150" s="164"/>
      <c r="B150" s="165"/>
      <c r="C150" s="166"/>
      <c r="D150" s="167"/>
      <c r="E150" s="167"/>
      <c r="F150" s="167">
        <v>3213</v>
      </c>
      <c r="G150" s="168" t="s">
        <v>165</v>
      </c>
      <c r="H150" s="52">
        <v>0</v>
      </c>
      <c r="I150" s="52"/>
      <c r="J150" s="52">
        <v>342</v>
      </c>
      <c r="K150" s="52" t="s">
        <v>98</v>
      </c>
      <c r="L150" s="52">
        <v>0</v>
      </c>
    </row>
    <row r="151" spans="1:12" ht="25.5" x14ac:dyDescent="0.25">
      <c r="A151" s="164"/>
      <c r="B151" s="165"/>
      <c r="C151" s="166"/>
      <c r="D151" s="167"/>
      <c r="E151" s="167"/>
      <c r="F151" s="167">
        <v>3214</v>
      </c>
      <c r="G151" s="168" t="s">
        <v>129</v>
      </c>
      <c r="H151" s="52">
        <v>0</v>
      </c>
      <c r="I151" s="52"/>
      <c r="J151" s="52">
        <v>835.5</v>
      </c>
      <c r="K151" s="52" t="s">
        <v>98</v>
      </c>
      <c r="L151" s="52">
        <v>0</v>
      </c>
    </row>
    <row r="152" spans="1:12" x14ac:dyDescent="0.25">
      <c r="A152" s="175"/>
      <c r="B152" s="176"/>
      <c r="C152" s="177"/>
      <c r="D152" s="181"/>
      <c r="E152" s="181">
        <v>322</v>
      </c>
      <c r="F152" s="181"/>
      <c r="G152" s="67" t="s">
        <v>130</v>
      </c>
      <c r="H152" s="56">
        <f>SUM(H153:H155)</f>
        <v>0</v>
      </c>
      <c r="I152" s="56"/>
      <c r="J152" s="56">
        <f>SUM(J153:J157)</f>
        <v>4549.7300000000005</v>
      </c>
      <c r="K152" s="56" t="s">
        <v>98</v>
      </c>
      <c r="L152" s="56">
        <v>0</v>
      </c>
    </row>
    <row r="153" spans="1:12" ht="25.5" x14ac:dyDescent="0.25">
      <c r="A153" s="164"/>
      <c r="B153" s="165"/>
      <c r="C153" s="166"/>
      <c r="D153" s="167"/>
      <c r="E153" s="167"/>
      <c r="F153" s="167">
        <v>3221</v>
      </c>
      <c r="G153" s="70" t="s">
        <v>166</v>
      </c>
      <c r="H153" s="52">
        <v>0</v>
      </c>
      <c r="I153" s="52"/>
      <c r="J153" s="52">
        <v>2692.32</v>
      </c>
      <c r="K153" s="52" t="s">
        <v>98</v>
      </c>
      <c r="L153" s="52">
        <v>0</v>
      </c>
    </row>
    <row r="154" spans="1:12" x14ac:dyDescent="0.25">
      <c r="A154" s="164"/>
      <c r="B154" s="165"/>
      <c r="C154" s="166"/>
      <c r="D154" s="167"/>
      <c r="E154" s="167"/>
      <c r="F154" s="167">
        <v>3223</v>
      </c>
      <c r="G154" s="50" t="s">
        <v>132</v>
      </c>
      <c r="H154" s="52">
        <v>0</v>
      </c>
      <c r="I154" s="52"/>
      <c r="J154" s="52">
        <v>371.1</v>
      </c>
      <c r="K154" s="52" t="s">
        <v>98</v>
      </c>
      <c r="L154" s="52">
        <v>0</v>
      </c>
    </row>
    <row r="155" spans="1:12" ht="25.5" x14ac:dyDescent="0.25">
      <c r="A155" s="164"/>
      <c r="B155" s="165"/>
      <c r="C155" s="166"/>
      <c r="D155" s="167"/>
      <c r="E155" s="167"/>
      <c r="F155" s="167">
        <v>3224</v>
      </c>
      <c r="G155" s="70" t="s">
        <v>167</v>
      </c>
      <c r="H155" s="52">
        <v>0</v>
      </c>
      <c r="I155" s="52"/>
      <c r="J155" s="52">
        <v>244.63</v>
      </c>
      <c r="K155" s="52" t="s">
        <v>98</v>
      </c>
      <c r="L155" s="52">
        <v>0</v>
      </c>
    </row>
    <row r="156" spans="1:12" x14ac:dyDescent="0.25">
      <c r="A156" s="164"/>
      <c r="B156" s="165"/>
      <c r="C156" s="166"/>
      <c r="D156" s="167"/>
      <c r="E156" s="167"/>
      <c r="F156" s="167">
        <v>3225</v>
      </c>
      <c r="G156" s="50" t="s">
        <v>134</v>
      </c>
      <c r="H156" s="52">
        <v>0</v>
      </c>
      <c r="I156" s="52"/>
      <c r="J156" s="52">
        <v>1125.43</v>
      </c>
      <c r="K156" s="52" t="s">
        <v>98</v>
      </c>
      <c r="L156" s="52">
        <v>0</v>
      </c>
    </row>
    <row r="157" spans="1:12" ht="25.5" x14ac:dyDescent="0.25">
      <c r="A157" s="164"/>
      <c r="B157" s="165"/>
      <c r="C157" s="166"/>
      <c r="D157" s="167"/>
      <c r="E157" s="167"/>
      <c r="F157" s="167">
        <v>3227</v>
      </c>
      <c r="G157" s="209" t="s">
        <v>178</v>
      </c>
      <c r="H157" s="52">
        <v>0</v>
      </c>
      <c r="I157" s="52"/>
      <c r="J157" s="52">
        <v>116.25</v>
      </c>
      <c r="K157" s="52" t="s">
        <v>98</v>
      </c>
      <c r="L157" s="52">
        <v>0</v>
      </c>
    </row>
    <row r="158" spans="1:12" x14ac:dyDescent="0.25">
      <c r="A158" s="175"/>
      <c r="B158" s="176"/>
      <c r="C158" s="177"/>
      <c r="D158" s="181"/>
      <c r="E158" s="181">
        <v>323</v>
      </c>
      <c r="F158" s="181"/>
      <c r="G158" s="67" t="s">
        <v>135</v>
      </c>
      <c r="H158" s="56">
        <f>SUM(H159:H167)</f>
        <v>0</v>
      </c>
      <c r="I158" s="56"/>
      <c r="J158" s="56">
        <f>SUM(J159:J167)</f>
        <v>57707.680000000008</v>
      </c>
      <c r="K158" s="52" t="s">
        <v>98</v>
      </c>
      <c r="L158" s="56">
        <v>0</v>
      </c>
    </row>
    <row r="159" spans="1:12" x14ac:dyDescent="0.25">
      <c r="A159" s="164"/>
      <c r="B159" s="165"/>
      <c r="C159" s="166"/>
      <c r="D159" s="167"/>
      <c r="E159" s="167"/>
      <c r="F159" s="167">
        <v>3231</v>
      </c>
      <c r="G159" s="50" t="s">
        <v>136</v>
      </c>
      <c r="H159" s="52">
        <v>0</v>
      </c>
      <c r="I159" s="52"/>
      <c r="J159" s="52">
        <v>978.06</v>
      </c>
      <c r="K159" s="52" t="s">
        <v>98</v>
      </c>
      <c r="L159" s="52">
        <v>0</v>
      </c>
    </row>
    <row r="160" spans="1:12" ht="25.5" x14ac:dyDescent="0.25">
      <c r="A160" s="164"/>
      <c r="B160" s="165"/>
      <c r="C160" s="166"/>
      <c r="D160" s="167"/>
      <c r="E160" s="167"/>
      <c r="F160" s="167">
        <v>3232</v>
      </c>
      <c r="G160" s="70" t="s">
        <v>168</v>
      </c>
      <c r="H160" s="52">
        <v>0</v>
      </c>
      <c r="I160" s="52"/>
      <c r="J160" s="52">
        <v>3272.89</v>
      </c>
      <c r="K160" s="52" t="s">
        <v>98</v>
      </c>
      <c r="L160" s="52">
        <v>0</v>
      </c>
    </row>
    <row r="161" spans="1:12" x14ac:dyDescent="0.25">
      <c r="A161" s="164"/>
      <c r="B161" s="165"/>
      <c r="C161" s="166"/>
      <c r="D161" s="167"/>
      <c r="E161" s="167"/>
      <c r="F161" s="167">
        <v>3233</v>
      </c>
      <c r="G161" s="50" t="s">
        <v>138</v>
      </c>
      <c r="H161" s="52">
        <v>0</v>
      </c>
      <c r="I161" s="52"/>
      <c r="J161" s="52">
        <v>3583.15</v>
      </c>
      <c r="K161" s="52" t="s">
        <v>98</v>
      </c>
      <c r="L161" s="52">
        <v>0</v>
      </c>
    </row>
    <row r="162" spans="1:12" x14ac:dyDescent="0.25">
      <c r="A162" s="164"/>
      <c r="B162" s="165"/>
      <c r="C162" s="166"/>
      <c r="D162" s="167"/>
      <c r="E162" s="167"/>
      <c r="F162" s="167">
        <v>3234</v>
      </c>
      <c r="G162" s="50" t="s">
        <v>139</v>
      </c>
      <c r="H162" s="52">
        <v>0</v>
      </c>
      <c r="I162" s="52"/>
      <c r="J162" s="52">
        <v>121.31</v>
      </c>
      <c r="K162" s="52" t="s">
        <v>98</v>
      </c>
      <c r="L162" s="52">
        <v>0</v>
      </c>
    </row>
    <row r="163" spans="1:12" x14ac:dyDescent="0.25">
      <c r="A163" s="164"/>
      <c r="B163" s="165"/>
      <c r="C163" s="166"/>
      <c r="D163" s="167"/>
      <c r="E163" s="167"/>
      <c r="F163" s="167">
        <v>3235</v>
      </c>
      <c r="G163" s="50" t="s">
        <v>140</v>
      </c>
      <c r="H163" s="52">
        <v>0</v>
      </c>
      <c r="I163" s="52"/>
      <c r="J163" s="52">
        <v>14664.62</v>
      </c>
      <c r="K163" s="52" t="s">
        <v>98</v>
      </c>
      <c r="L163" s="52">
        <v>0</v>
      </c>
    </row>
    <row r="164" spans="1:12" x14ac:dyDescent="0.25">
      <c r="A164" s="164"/>
      <c r="B164" s="165"/>
      <c r="C164" s="166"/>
      <c r="D164" s="167"/>
      <c r="E164" s="167"/>
      <c r="F164" s="167">
        <v>3236</v>
      </c>
      <c r="G164" s="50" t="s">
        <v>204</v>
      </c>
      <c r="H164" s="52">
        <v>0</v>
      </c>
      <c r="I164" s="52"/>
      <c r="J164" s="52">
        <v>632.38</v>
      </c>
      <c r="K164" s="52" t="s">
        <v>98</v>
      </c>
      <c r="L164" s="52">
        <v>0</v>
      </c>
    </row>
    <row r="165" spans="1:12" x14ac:dyDescent="0.25">
      <c r="A165" s="164"/>
      <c r="B165" s="165"/>
      <c r="C165" s="166"/>
      <c r="D165" s="167"/>
      <c r="E165" s="167"/>
      <c r="F165" s="167">
        <v>3237</v>
      </c>
      <c r="G165" s="50" t="s">
        <v>141</v>
      </c>
      <c r="H165" s="52">
        <v>0</v>
      </c>
      <c r="I165" s="52"/>
      <c r="J165" s="52">
        <v>23127.24</v>
      </c>
      <c r="K165" s="52" t="s">
        <v>98</v>
      </c>
      <c r="L165" s="52">
        <v>0</v>
      </c>
    </row>
    <row r="166" spans="1:12" x14ac:dyDescent="0.25">
      <c r="A166" s="164"/>
      <c r="B166" s="165"/>
      <c r="C166" s="166"/>
      <c r="D166" s="167"/>
      <c r="E166" s="167"/>
      <c r="F166" s="167">
        <v>3238</v>
      </c>
      <c r="G166" s="50" t="s">
        <v>142</v>
      </c>
      <c r="H166" s="52">
        <v>0</v>
      </c>
      <c r="I166" s="52"/>
      <c r="J166" s="52">
        <v>296.92</v>
      </c>
      <c r="K166" s="52" t="s">
        <v>98</v>
      </c>
      <c r="L166" s="52">
        <v>0</v>
      </c>
    </row>
    <row r="167" spans="1:12" x14ac:dyDescent="0.25">
      <c r="A167" s="164"/>
      <c r="B167" s="165"/>
      <c r="C167" s="166"/>
      <c r="D167" s="167"/>
      <c r="E167" s="167"/>
      <c r="F167" s="167">
        <v>3239</v>
      </c>
      <c r="G167" s="50" t="s">
        <v>143</v>
      </c>
      <c r="H167" s="52">
        <v>0</v>
      </c>
      <c r="I167" s="52"/>
      <c r="J167" s="52">
        <v>11031.11</v>
      </c>
      <c r="K167" s="52" t="s">
        <v>98</v>
      </c>
      <c r="L167" s="52">
        <v>0</v>
      </c>
    </row>
    <row r="168" spans="1:12" ht="25.5" x14ac:dyDescent="0.25">
      <c r="A168" s="175"/>
      <c r="B168" s="176"/>
      <c r="C168" s="177"/>
      <c r="D168" s="181"/>
      <c r="E168" s="181">
        <v>324</v>
      </c>
      <c r="F168" s="181"/>
      <c r="G168" s="146" t="s">
        <v>145</v>
      </c>
      <c r="H168" s="56">
        <f>H169</f>
        <v>0</v>
      </c>
      <c r="I168" s="56"/>
      <c r="J168" s="56">
        <f>J169</f>
        <v>92</v>
      </c>
      <c r="K168" s="52" t="s">
        <v>98</v>
      </c>
      <c r="L168" s="56">
        <v>0</v>
      </c>
    </row>
    <row r="169" spans="1:12" ht="25.5" x14ac:dyDescent="0.25">
      <c r="A169" s="164"/>
      <c r="B169" s="165"/>
      <c r="C169" s="166"/>
      <c r="D169" s="167"/>
      <c r="E169" s="167"/>
      <c r="F169" s="167">
        <v>3241</v>
      </c>
      <c r="G169" s="70" t="s">
        <v>170</v>
      </c>
      <c r="H169" s="52">
        <v>0</v>
      </c>
      <c r="I169" s="52"/>
      <c r="J169" s="52">
        <v>92</v>
      </c>
      <c r="K169" s="52" t="s">
        <v>98</v>
      </c>
      <c r="L169" s="52">
        <v>0</v>
      </c>
    </row>
    <row r="170" spans="1:12" ht="25.5" x14ac:dyDescent="0.25">
      <c r="A170" s="175"/>
      <c r="B170" s="176"/>
      <c r="C170" s="177"/>
      <c r="D170" s="181"/>
      <c r="E170" s="181">
        <v>329</v>
      </c>
      <c r="F170" s="181"/>
      <c r="G170" s="146" t="s">
        <v>169</v>
      </c>
      <c r="H170" s="56">
        <f>SUM(H171:H174)</f>
        <v>0</v>
      </c>
      <c r="I170" s="56"/>
      <c r="J170" s="56">
        <f>SUM(J171:J174)</f>
        <v>5387.4599999999991</v>
      </c>
      <c r="K170" s="52" t="s">
        <v>98</v>
      </c>
      <c r="L170" s="56">
        <v>0</v>
      </c>
    </row>
    <row r="171" spans="1:12" x14ac:dyDescent="0.25">
      <c r="A171" s="164"/>
      <c r="B171" s="165"/>
      <c r="C171" s="166"/>
      <c r="D171" s="167"/>
      <c r="E171" s="167"/>
      <c r="F171" s="167">
        <v>3293</v>
      </c>
      <c r="G171" s="70" t="s">
        <v>147</v>
      </c>
      <c r="H171" s="52">
        <v>0</v>
      </c>
      <c r="I171" s="52"/>
      <c r="J171" s="52">
        <v>2144.7199999999998</v>
      </c>
      <c r="K171" s="52" t="s">
        <v>98</v>
      </c>
      <c r="L171" s="52">
        <v>0</v>
      </c>
    </row>
    <row r="172" spans="1:12" x14ac:dyDescent="0.25">
      <c r="A172" s="164"/>
      <c r="B172" s="165"/>
      <c r="C172" s="166"/>
      <c r="D172" s="167"/>
      <c r="E172" s="167"/>
      <c r="F172" s="167">
        <v>3294</v>
      </c>
      <c r="G172" s="70" t="s">
        <v>148</v>
      </c>
      <c r="H172" s="52">
        <v>0</v>
      </c>
      <c r="I172" s="52"/>
      <c r="J172" s="52">
        <v>95</v>
      </c>
      <c r="K172" s="52" t="s">
        <v>98</v>
      </c>
      <c r="L172" s="52">
        <v>0</v>
      </c>
    </row>
    <row r="173" spans="1:12" x14ac:dyDescent="0.25">
      <c r="A173" s="164"/>
      <c r="B173" s="165"/>
      <c r="C173" s="166"/>
      <c r="D173" s="167"/>
      <c r="E173" s="167"/>
      <c r="F173" s="167">
        <v>3295</v>
      </c>
      <c r="G173" s="50" t="s">
        <v>149</v>
      </c>
      <c r="H173" s="52">
        <v>0</v>
      </c>
      <c r="I173" s="52"/>
      <c r="J173" s="52">
        <v>251.76</v>
      </c>
      <c r="K173" s="52" t="s">
        <v>98</v>
      </c>
      <c r="L173" s="52">
        <v>0</v>
      </c>
    </row>
    <row r="174" spans="1:12" ht="25.5" x14ac:dyDescent="0.25">
      <c r="A174" s="164"/>
      <c r="B174" s="165"/>
      <c r="C174" s="166"/>
      <c r="D174" s="167"/>
      <c r="E174" s="167"/>
      <c r="F174" s="167">
        <v>3299</v>
      </c>
      <c r="G174" s="70" t="s">
        <v>169</v>
      </c>
      <c r="H174" s="52">
        <v>0</v>
      </c>
      <c r="I174" s="52"/>
      <c r="J174" s="52">
        <v>2895.98</v>
      </c>
      <c r="K174" s="52" t="s">
        <v>98</v>
      </c>
      <c r="L174" s="52">
        <v>0</v>
      </c>
    </row>
    <row r="175" spans="1:12" x14ac:dyDescent="0.25">
      <c r="A175" s="267"/>
      <c r="B175" s="268"/>
      <c r="C175" s="269"/>
      <c r="D175" s="181">
        <v>34</v>
      </c>
      <c r="E175" s="181"/>
      <c r="F175" s="181"/>
      <c r="G175" s="67" t="s">
        <v>34</v>
      </c>
      <c r="H175" s="56">
        <f>H176</f>
        <v>0</v>
      </c>
      <c r="I175" s="56">
        <v>290</v>
      </c>
      <c r="J175" s="56">
        <f>J176</f>
        <v>249.95</v>
      </c>
      <c r="K175" s="56">
        <f t="shared" ref="K175" si="12">(J175/I175)*100</f>
        <v>86.189655172413794</v>
      </c>
      <c r="L175" s="56">
        <v>0</v>
      </c>
    </row>
    <row r="176" spans="1:12" x14ac:dyDescent="0.25">
      <c r="A176" s="175"/>
      <c r="B176" s="176"/>
      <c r="C176" s="177"/>
      <c r="D176" s="181"/>
      <c r="E176" s="181">
        <v>343</v>
      </c>
      <c r="F176" s="181"/>
      <c r="G176" s="67" t="s">
        <v>150</v>
      </c>
      <c r="H176" s="56">
        <f>H177</f>
        <v>0</v>
      </c>
      <c r="I176" s="56"/>
      <c r="J176" s="56">
        <f>J177</f>
        <v>249.95</v>
      </c>
      <c r="K176" s="56" t="s">
        <v>98</v>
      </c>
      <c r="L176" s="56">
        <v>0</v>
      </c>
    </row>
    <row r="177" spans="1:12" ht="25.5" x14ac:dyDescent="0.25">
      <c r="A177" s="164"/>
      <c r="B177" s="165"/>
      <c r="C177" s="166"/>
      <c r="D177" s="167"/>
      <c r="E177" s="167"/>
      <c r="F177" s="167">
        <v>3431</v>
      </c>
      <c r="G177" s="168" t="s">
        <v>151</v>
      </c>
      <c r="H177" s="52">
        <v>0</v>
      </c>
      <c r="I177" s="52"/>
      <c r="J177" s="52">
        <v>249.95</v>
      </c>
      <c r="K177" s="52" t="s">
        <v>98</v>
      </c>
      <c r="L177" s="52">
        <v>0</v>
      </c>
    </row>
    <row r="178" spans="1:12" x14ac:dyDescent="0.25">
      <c r="A178" s="164"/>
      <c r="B178" s="165"/>
      <c r="C178" s="166"/>
      <c r="D178" s="208">
        <v>38</v>
      </c>
      <c r="E178" s="208"/>
      <c r="F178" s="208"/>
      <c r="G178" s="67" t="s">
        <v>179</v>
      </c>
      <c r="H178" s="56">
        <f>H179</f>
        <v>0</v>
      </c>
      <c r="I178" s="56">
        <v>79</v>
      </c>
      <c r="J178" s="56">
        <f>J179</f>
        <v>79</v>
      </c>
      <c r="K178" s="56">
        <v>0</v>
      </c>
      <c r="L178" s="56">
        <v>0</v>
      </c>
    </row>
    <row r="179" spans="1:12" x14ac:dyDescent="0.25">
      <c r="A179" s="164"/>
      <c r="B179" s="165"/>
      <c r="C179" s="166"/>
      <c r="D179" s="167"/>
      <c r="E179" s="208">
        <v>383</v>
      </c>
      <c r="F179" s="208"/>
      <c r="G179" s="67" t="s">
        <v>180</v>
      </c>
      <c r="H179" s="56">
        <f>H180</f>
        <v>0</v>
      </c>
      <c r="I179" s="56"/>
      <c r="J179" s="56">
        <f>J180</f>
        <v>79</v>
      </c>
      <c r="K179" s="52" t="s">
        <v>98</v>
      </c>
      <c r="L179" s="56">
        <v>0</v>
      </c>
    </row>
    <row r="180" spans="1:12" ht="25.5" x14ac:dyDescent="0.25">
      <c r="A180" s="164"/>
      <c r="B180" s="165"/>
      <c r="C180" s="166"/>
      <c r="D180" s="167"/>
      <c r="E180" s="167"/>
      <c r="F180" s="167">
        <v>3831</v>
      </c>
      <c r="G180" s="168" t="s">
        <v>205</v>
      </c>
      <c r="H180" s="52">
        <v>0</v>
      </c>
      <c r="I180" s="52"/>
      <c r="J180" s="52">
        <v>79</v>
      </c>
      <c r="K180" s="52" t="s">
        <v>98</v>
      </c>
      <c r="L180" s="52">
        <v>0</v>
      </c>
    </row>
    <row r="181" spans="1:12" ht="25.5" x14ac:dyDescent="0.25">
      <c r="A181" s="282"/>
      <c r="B181" s="283"/>
      <c r="C181" s="284"/>
      <c r="D181" s="184">
        <v>4</v>
      </c>
      <c r="E181" s="184"/>
      <c r="F181" s="184"/>
      <c r="G181" s="184" t="s">
        <v>14</v>
      </c>
      <c r="H181" s="77">
        <f>H182+H185+H195</f>
        <v>0</v>
      </c>
      <c r="I181" s="77">
        <f t="shared" ref="I181:J181" si="13">I182+I185+I195</f>
        <v>70111.27</v>
      </c>
      <c r="J181" s="77">
        <f t="shared" si="13"/>
        <v>34804.71</v>
      </c>
      <c r="K181" s="77">
        <f t="shared" ref="K181" si="14">(J181/I181)*100</f>
        <v>49.642104614564815</v>
      </c>
      <c r="L181" s="77">
        <v>0</v>
      </c>
    </row>
    <row r="182" spans="1:12" ht="38.25" x14ac:dyDescent="0.25">
      <c r="A182" s="279"/>
      <c r="B182" s="280"/>
      <c r="C182" s="281"/>
      <c r="D182" s="181">
        <v>41</v>
      </c>
      <c r="E182" s="181"/>
      <c r="F182" s="181"/>
      <c r="G182" s="67" t="s">
        <v>100</v>
      </c>
      <c r="H182" s="56">
        <f>H183</f>
        <v>0</v>
      </c>
      <c r="I182" s="56">
        <v>0</v>
      </c>
      <c r="J182" s="56">
        <f>J183</f>
        <v>0</v>
      </c>
      <c r="K182" s="56">
        <v>0</v>
      </c>
      <c r="L182" s="56">
        <v>0</v>
      </c>
    </row>
    <row r="183" spans="1:12" x14ac:dyDescent="0.25">
      <c r="A183" s="179"/>
      <c r="B183" s="180"/>
      <c r="C183" s="181"/>
      <c r="D183" s="181"/>
      <c r="E183" s="181">
        <v>412</v>
      </c>
      <c r="F183" s="181"/>
      <c r="G183" s="61" t="s">
        <v>157</v>
      </c>
      <c r="H183" s="56">
        <f>H184</f>
        <v>0</v>
      </c>
      <c r="I183" s="56"/>
      <c r="J183" s="56">
        <f>J184</f>
        <v>0</v>
      </c>
      <c r="K183" s="56" t="s">
        <v>98</v>
      </c>
      <c r="L183" s="56">
        <v>0</v>
      </c>
    </row>
    <row r="184" spans="1:12" x14ac:dyDescent="0.25">
      <c r="A184" s="169"/>
      <c r="B184" s="170"/>
      <c r="C184" s="167"/>
      <c r="D184" s="167"/>
      <c r="E184" s="167"/>
      <c r="F184" s="167">
        <v>4123</v>
      </c>
      <c r="G184" s="79" t="s">
        <v>156</v>
      </c>
      <c r="H184" s="52">
        <v>0</v>
      </c>
      <c r="I184" s="52"/>
      <c r="J184" s="52">
        <v>0</v>
      </c>
      <c r="K184" s="52" t="s">
        <v>98</v>
      </c>
      <c r="L184" s="52">
        <v>0</v>
      </c>
    </row>
    <row r="185" spans="1:12" ht="25.5" x14ac:dyDescent="0.25">
      <c r="A185" s="267"/>
      <c r="B185" s="268"/>
      <c r="C185" s="269"/>
      <c r="D185" s="181">
        <v>42</v>
      </c>
      <c r="E185" s="181"/>
      <c r="F185" s="181"/>
      <c r="G185" s="67" t="s">
        <v>31</v>
      </c>
      <c r="H185" s="56">
        <f>H186+H188+H193</f>
        <v>0</v>
      </c>
      <c r="I185" s="56">
        <v>70111.27</v>
      </c>
      <c r="J185" s="56">
        <f>J186+J188+J193</f>
        <v>34804.71</v>
      </c>
      <c r="K185" s="56">
        <f t="shared" ref="K185" si="15">(J185/I185)*100</f>
        <v>49.642104614564815</v>
      </c>
      <c r="L185" s="56">
        <v>0</v>
      </c>
    </row>
    <row r="186" spans="1:12" x14ac:dyDescent="0.25">
      <c r="A186" s="175"/>
      <c r="B186" s="176"/>
      <c r="C186" s="177"/>
      <c r="D186" s="181"/>
      <c r="E186" s="181">
        <v>421</v>
      </c>
      <c r="F186" s="181"/>
      <c r="G186" s="69" t="s">
        <v>171</v>
      </c>
      <c r="H186" s="56">
        <f>H187</f>
        <v>0</v>
      </c>
      <c r="I186" s="56"/>
      <c r="J186" s="56">
        <f>J187</f>
        <v>0</v>
      </c>
      <c r="K186" s="56" t="s">
        <v>98</v>
      </c>
      <c r="L186" s="56">
        <v>0</v>
      </c>
    </row>
    <row r="187" spans="1:12" x14ac:dyDescent="0.25">
      <c r="A187" s="164"/>
      <c r="B187" s="165"/>
      <c r="C187" s="166"/>
      <c r="D187" s="167"/>
      <c r="E187" s="167"/>
      <c r="F187" s="167">
        <v>4212</v>
      </c>
      <c r="G187" s="50" t="s">
        <v>160</v>
      </c>
      <c r="H187" s="52">
        <v>0</v>
      </c>
      <c r="I187" s="52"/>
      <c r="J187" s="52">
        <v>0</v>
      </c>
      <c r="K187" s="52" t="s">
        <v>98</v>
      </c>
      <c r="L187" s="52">
        <v>0</v>
      </c>
    </row>
    <row r="188" spans="1:12" x14ac:dyDescent="0.25">
      <c r="A188" s="175"/>
      <c r="B188" s="176"/>
      <c r="C188" s="177"/>
      <c r="D188" s="181"/>
      <c r="E188" s="181">
        <v>422</v>
      </c>
      <c r="F188" s="181"/>
      <c r="G188" s="69" t="s">
        <v>153</v>
      </c>
      <c r="H188" s="56">
        <f>SUM(H189:H192)</f>
        <v>0</v>
      </c>
      <c r="I188" s="56"/>
      <c r="J188" s="56">
        <f>SUM(J189:J192)</f>
        <v>34572.71</v>
      </c>
      <c r="K188" s="56" t="s">
        <v>98</v>
      </c>
      <c r="L188" s="56">
        <v>0</v>
      </c>
    </row>
    <row r="189" spans="1:12" x14ac:dyDescent="0.25">
      <c r="A189" s="164"/>
      <c r="B189" s="165"/>
      <c r="C189" s="166"/>
      <c r="D189" s="167"/>
      <c r="E189" s="167"/>
      <c r="F189" s="167">
        <v>4221</v>
      </c>
      <c r="G189" s="50" t="s">
        <v>154</v>
      </c>
      <c r="H189" s="52">
        <v>0</v>
      </c>
      <c r="I189" s="52"/>
      <c r="J189" s="52">
        <v>5590</v>
      </c>
      <c r="K189" s="56" t="s">
        <v>98</v>
      </c>
      <c r="L189" s="52">
        <v>0</v>
      </c>
    </row>
    <row r="190" spans="1:12" ht="25.5" x14ac:dyDescent="0.25">
      <c r="A190" s="164"/>
      <c r="B190" s="165"/>
      <c r="C190" s="166"/>
      <c r="D190" s="167"/>
      <c r="E190" s="167"/>
      <c r="F190" s="167">
        <v>4223</v>
      </c>
      <c r="G190" s="70" t="s">
        <v>206</v>
      </c>
      <c r="H190" s="52">
        <v>0</v>
      </c>
      <c r="I190" s="52"/>
      <c r="J190" s="52">
        <v>1180</v>
      </c>
      <c r="K190" s="56" t="s">
        <v>98</v>
      </c>
      <c r="L190" s="52">
        <v>0</v>
      </c>
    </row>
    <row r="191" spans="1:12" x14ac:dyDescent="0.25">
      <c r="A191" s="164"/>
      <c r="B191" s="165"/>
      <c r="C191" s="166"/>
      <c r="D191" s="167"/>
      <c r="E191" s="167"/>
      <c r="F191" s="167">
        <v>4226</v>
      </c>
      <c r="G191" s="50" t="s">
        <v>207</v>
      </c>
      <c r="H191" s="52">
        <v>0</v>
      </c>
      <c r="I191" s="52"/>
      <c r="J191" s="52">
        <v>21366.959999999999</v>
      </c>
      <c r="K191" s="56" t="s">
        <v>98</v>
      </c>
      <c r="L191" s="52">
        <v>0</v>
      </c>
    </row>
    <row r="192" spans="1:12" ht="25.5" x14ac:dyDescent="0.25">
      <c r="A192" s="164"/>
      <c r="B192" s="165"/>
      <c r="C192" s="166"/>
      <c r="D192" s="167"/>
      <c r="E192" s="167"/>
      <c r="F192" s="167">
        <v>4227</v>
      </c>
      <c r="G192" s="70" t="s">
        <v>172</v>
      </c>
      <c r="H192" s="52">
        <v>0</v>
      </c>
      <c r="I192" s="52"/>
      <c r="J192" s="52">
        <v>6435.75</v>
      </c>
      <c r="K192" s="56" t="s">
        <v>98</v>
      </c>
      <c r="L192" s="52">
        <v>0</v>
      </c>
    </row>
    <row r="193" spans="1:12" ht="38.25" x14ac:dyDescent="0.25">
      <c r="A193" s="175"/>
      <c r="B193" s="176"/>
      <c r="C193" s="177"/>
      <c r="D193" s="181"/>
      <c r="E193" s="181">
        <v>424</v>
      </c>
      <c r="F193" s="181"/>
      <c r="G193" s="146" t="s">
        <v>161</v>
      </c>
      <c r="H193" s="56">
        <f>H194</f>
        <v>0</v>
      </c>
      <c r="I193" s="56"/>
      <c r="J193" s="56">
        <f>J194</f>
        <v>232</v>
      </c>
      <c r="K193" s="56" t="s">
        <v>98</v>
      </c>
      <c r="L193" s="56">
        <v>0</v>
      </c>
    </row>
    <row r="194" spans="1:12" x14ac:dyDescent="0.25">
      <c r="A194" s="164"/>
      <c r="B194" s="165"/>
      <c r="C194" s="166"/>
      <c r="D194" s="167"/>
      <c r="E194" s="167"/>
      <c r="F194" s="167">
        <v>4241</v>
      </c>
      <c r="G194" s="50" t="s">
        <v>155</v>
      </c>
      <c r="H194" s="52">
        <v>0</v>
      </c>
      <c r="I194" s="52"/>
      <c r="J194" s="52">
        <v>232</v>
      </c>
      <c r="K194" s="56" t="s">
        <v>98</v>
      </c>
      <c r="L194" s="52">
        <v>0</v>
      </c>
    </row>
    <row r="195" spans="1:12" ht="26.25" x14ac:dyDescent="0.25">
      <c r="A195" s="285"/>
      <c r="B195" s="286"/>
      <c r="C195" s="287"/>
      <c r="D195" s="181">
        <v>45</v>
      </c>
      <c r="E195" s="181"/>
      <c r="F195" s="181"/>
      <c r="G195" s="121" t="s">
        <v>164</v>
      </c>
      <c r="H195" s="214">
        <f>H196</f>
        <v>0</v>
      </c>
      <c r="I195" s="123">
        <v>0</v>
      </c>
      <c r="J195" s="123">
        <f>J196</f>
        <v>0</v>
      </c>
      <c r="K195" s="56">
        <v>0</v>
      </c>
      <c r="L195" s="158">
        <v>0</v>
      </c>
    </row>
    <row r="196" spans="1:12" ht="38.25" x14ac:dyDescent="0.25">
      <c r="A196" s="185"/>
      <c r="B196" s="186"/>
      <c r="C196" s="187"/>
      <c r="D196" s="181"/>
      <c r="E196" s="181">
        <v>451</v>
      </c>
      <c r="F196" s="181"/>
      <c r="G196" s="68" t="s">
        <v>173</v>
      </c>
      <c r="H196" s="214">
        <f>H197</f>
        <v>0</v>
      </c>
      <c r="I196" s="123"/>
      <c r="J196" s="123">
        <f>J197</f>
        <v>0</v>
      </c>
      <c r="K196" s="133" t="s">
        <v>98</v>
      </c>
      <c r="L196" s="212">
        <v>0</v>
      </c>
    </row>
    <row r="197" spans="1:12" ht="25.5" x14ac:dyDescent="0.25">
      <c r="A197" s="171"/>
      <c r="B197" s="172"/>
      <c r="C197" s="173"/>
      <c r="D197" s="167"/>
      <c r="E197" s="167"/>
      <c r="F197" s="167">
        <v>4511</v>
      </c>
      <c r="G197" s="54" t="s">
        <v>173</v>
      </c>
      <c r="H197" s="195">
        <v>0</v>
      </c>
      <c r="I197" s="120"/>
      <c r="J197" s="120">
        <v>0</v>
      </c>
      <c r="K197" s="174" t="s">
        <v>98</v>
      </c>
      <c r="L197" s="213">
        <v>0</v>
      </c>
    </row>
    <row r="198" spans="1:12" ht="25.5" customHeight="1" x14ac:dyDescent="0.25">
      <c r="A198" s="276" t="s">
        <v>198</v>
      </c>
      <c r="B198" s="277"/>
      <c r="C198" s="278"/>
      <c r="D198" s="178"/>
      <c r="E198" s="178"/>
      <c r="F198" s="178"/>
      <c r="G198" s="178" t="s">
        <v>199</v>
      </c>
      <c r="H198" s="110"/>
      <c r="I198" s="112"/>
      <c r="J198" s="112"/>
      <c r="K198" s="112"/>
      <c r="L198" s="113"/>
    </row>
    <row r="199" spans="1:12" x14ac:dyDescent="0.25">
      <c r="A199" s="182"/>
      <c r="B199" s="183"/>
      <c r="C199" s="184"/>
      <c r="D199" s="184">
        <v>3</v>
      </c>
      <c r="E199" s="184"/>
      <c r="F199" s="184"/>
      <c r="G199" s="184" t="s">
        <v>12</v>
      </c>
      <c r="H199" s="77">
        <f>H200</f>
        <v>0</v>
      </c>
      <c r="I199" s="77">
        <f>SUM(I200:I213)</f>
        <v>8699.4699999999993</v>
      </c>
      <c r="J199" s="77">
        <f>J200</f>
        <v>8548.2200000000012</v>
      </c>
      <c r="K199" s="77">
        <f t="shared" ref="K199" si="16">(J199/I199)*100</f>
        <v>98.261388337450455</v>
      </c>
      <c r="L199" s="77">
        <v>0</v>
      </c>
    </row>
    <row r="200" spans="1:12" x14ac:dyDescent="0.25">
      <c r="A200" s="267"/>
      <c r="B200" s="268"/>
      <c r="C200" s="269"/>
      <c r="D200" s="181">
        <v>32</v>
      </c>
      <c r="E200" s="181"/>
      <c r="F200" s="181"/>
      <c r="G200" s="67" t="s">
        <v>23</v>
      </c>
      <c r="H200" s="56">
        <f>H201+H205+H210+H212</f>
        <v>0</v>
      </c>
      <c r="I200" s="56">
        <v>8699.4699999999993</v>
      </c>
      <c r="J200" s="56">
        <f>J201+J205+J210+J212</f>
        <v>8548.2200000000012</v>
      </c>
      <c r="K200" s="56">
        <f t="shared" ref="K200" si="17">(J200/I200)*100</f>
        <v>98.261388337450455</v>
      </c>
      <c r="L200" s="56">
        <v>0</v>
      </c>
    </row>
    <row r="201" spans="1:12" x14ac:dyDescent="0.25">
      <c r="A201" s="175"/>
      <c r="B201" s="176"/>
      <c r="C201" s="177"/>
      <c r="D201" s="181"/>
      <c r="E201" s="181">
        <v>322</v>
      </c>
      <c r="F201" s="181"/>
      <c r="G201" s="67" t="s">
        <v>130</v>
      </c>
      <c r="H201" s="56">
        <f>SUM(H202:H203)</f>
        <v>0</v>
      </c>
      <c r="I201" s="56"/>
      <c r="J201" s="56">
        <f>SUM(J202:J204)</f>
        <v>950.18000000000006</v>
      </c>
      <c r="K201" s="56" t="s">
        <v>98</v>
      </c>
      <c r="L201" s="56">
        <v>0</v>
      </c>
    </row>
    <row r="202" spans="1:12" ht="25.5" x14ac:dyDescent="0.25">
      <c r="A202" s="164"/>
      <c r="B202" s="165"/>
      <c r="C202" s="166"/>
      <c r="D202" s="167"/>
      <c r="E202" s="167"/>
      <c r="F202" s="167">
        <v>3221</v>
      </c>
      <c r="G202" s="70" t="s">
        <v>166</v>
      </c>
      <c r="H202" s="52">
        <v>0</v>
      </c>
      <c r="I202" s="52"/>
      <c r="J202" s="52">
        <v>225.71</v>
      </c>
      <c r="K202" s="52" t="s">
        <v>98</v>
      </c>
      <c r="L202" s="52">
        <v>0</v>
      </c>
    </row>
    <row r="203" spans="1:12" ht="25.5" x14ac:dyDescent="0.25">
      <c r="A203" s="164"/>
      <c r="B203" s="165"/>
      <c r="C203" s="166"/>
      <c r="D203" s="167"/>
      <c r="E203" s="167"/>
      <c r="F203" s="167">
        <v>3224</v>
      </c>
      <c r="G203" s="70" t="s">
        <v>167</v>
      </c>
      <c r="H203" s="52">
        <v>0</v>
      </c>
      <c r="I203" s="52"/>
      <c r="J203" s="52">
        <v>21.34</v>
      </c>
      <c r="K203" s="52" t="s">
        <v>98</v>
      </c>
      <c r="L203" s="52">
        <v>0</v>
      </c>
    </row>
    <row r="204" spans="1:12" x14ac:dyDescent="0.25">
      <c r="A204" s="164"/>
      <c r="B204" s="165"/>
      <c r="C204" s="166"/>
      <c r="D204" s="167"/>
      <c r="E204" s="167"/>
      <c r="F204" s="167">
        <v>3225</v>
      </c>
      <c r="G204" s="209" t="s">
        <v>134</v>
      </c>
      <c r="H204" s="52">
        <v>0</v>
      </c>
      <c r="I204" s="52"/>
      <c r="J204" s="52">
        <v>703.13</v>
      </c>
      <c r="K204" s="56" t="s">
        <v>98</v>
      </c>
      <c r="L204" s="52">
        <v>0</v>
      </c>
    </row>
    <row r="205" spans="1:12" x14ac:dyDescent="0.25">
      <c r="A205" s="175"/>
      <c r="B205" s="176"/>
      <c r="C205" s="177"/>
      <c r="D205" s="181"/>
      <c r="E205" s="181">
        <v>323</v>
      </c>
      <c r="F205" s="181"/>
      <c r="G205" s="67" t="s">
        <v>135</v>
      </c>
      <c r="H205" s="56">
        <f>SUM(H206:H209)</f>
        <v>0</v>
      </c>
      <c r="I205" s="56"/>
      <c r="J205" s="56">
        <f>SUM(J206:J209)</f>
        <v>5305.2300000000005</v>
      </c>
      <c r="K205" s="52" t="s">
        <v>98</v>
      </c>
      <c r="L205" s="56">
        <v>0</v>
      </c>
    </row>
    <row r="206" spans="1:12" x14ac:dyDescent="0.25">
      <c r="A206" s="164"/>
      <c r="B206" s="165"/>
      <c r="C206" s="166"/>
      <c r="D206" s="167"/>
      <c r="E206" s="167"/>
      <c r="F206" s="167">
        <v>3233</v>
      </c>
      <c r="G206" s="50" t="s">
        <v>138</v>
      </c>
      <c r="H206" s="52">
        <v>0</v>
      </c>
      <c r="I206" s="52"/>
      <c r="J206" s="52">
        <v>8.59</v>
      </c>
      <c r="K206" s="52" t="s">
        <v>98</v>
      </c>
      <c r="L206" s="52">
        <v>0</v>
      </c>
    </row>
    <row r="207" spans="1:12" x14ac:dyDescent="0.25">
      <c r="A207" s="164"/>
      <c r="B207" s="165"/>
      <c r="C207" s="166"/>
      <c r="D207" s="167"/>
      <c r="E207" s="167"/>
      <c r="F207" s="167">
        <v>3235</v>
      </c>
      <c r="G207" s="50" t="s">
        <v>140</v>
      </c>
      <c r="H207" s="52">
        <v>0</v>
      </c>
      <c r="I207" s="52"/>
      <c r="J207" s="52">
        <v>1442.5</v>
      </c>
      <c r="K207" s="52" t="s">
        <v>98</v>
      </c>
      <c r="L207" s="52">
        <v>0</v>
      </c>
    </row>
    <row r="208" spans="1:12" x14ac:dyDescent="0.25">
      <c r="A208" s="164"/>
      <c r="B208" s="165"/>
      <c r="C208" s="166"/>
      <c r="D208" s="167"/>
      <c r="E208" s="167"/>
      <c r="F208" s="167">
        <v>3237</v>
      </c>
      <c r="G208" s="50" t="s">
        <v>141</v>
      </c>
      <c r="H208" s="52">
        <v>0</v>
      </c>
      <c r="I208" s="52"/>
      <c r="J208" s="52">
        <v>3574.76</v>
      </c>
      <c r="K208" s="52" t="s">
        <v>98</v>
      </c>
      <c r="L208" s="52">
        <v>0</v>
      </c>
    </row>
    <row r="209" spans="1:12" x14ac:dyDescent="0.25">
      <c r="A209" s="164"/>
      <c r="B209" s="165"/>
      <c r="C209" s="166"/>
      <c r="D209" s="167"/>
      <c r="E209" s="167"/>
      <c r="F209" s="167">
        <v>3239</v>
      </c>
      <c r="G209" s="50" t="s">
        <v>143</v>
      </c>
      <c r="H209" s="52">
        <v>0</v>
      </c>
      <c r="I209" s="52"/>
      <c r="J209" s="52">
        <v>279.38</v>
      </c>
      <c r="K209" s="52" t="s">
        <v>98</v>
      </c>
      <c r="L209" s="52">
        <v>0</v>
      </c>
    </row>
    <row r="210" spans="1:12" ht="25.5" x14ac:dyDescent="0.25">
      <c r="A210" s="175"/>
      <c r="B210" s="176"/>
      <c r="C210" s="177"/>
      <c r="D210" s="181"/>
      <c r="E210" s="181">
        <v>324</v>
      </c>
      <c r="F210" s="181"/>
      <c r="G210" s="146" t="s">
        <v>145</v>
      </c>
      <c r="H210" s="56">
        <f>H211</f>
        <v>0</v>
      </c>
      <c r="I210" s="56"/>
      <c r="J210" s="56">
        <f>J211</f>
        <v>1185</v>
      </c>
      <c r="K210" s="52" t="s">
        <v>98</v>
      </c>
      <c r="L210" s="56">
        <v>0</v>
      </c>
    </row>
    <row r="211" spans="1:12" ht="25.5" x14ac:dyDescent="0.25">
      <c r="A211" s="164"/>
      <c r="B211" s="165"/>
      <c r="C211" s="166"/>
      <c r="D211" s="167"/>
      <c r="E211" s="167"/>
      <c r="F211" s="167">
        <v>3241</v>
      </c>
      <c r="G211" s="70" t="s">
        <v>170</v>
      </c>
      <c r="H211" s="52">
        <v>0</v>
      </c>
      <c r="I211" s="52"/>
      <c r="J211" s="52">
        <v>1185</v>
      </c>
      <c r="K211" s="52" t="s">
        <v>98</v>
      </c>
      <c r="L211" s="52">
        <v>0</v>
      </c>
    </row>
    <row r="212" spans="1:12" ht="25.5" x14ac:dyDescent="0.25">
      <c r="A212" s="175"/>
      <c r="B212" s="176"/>
      <c r="C212" s="177"/>
      <c r="D212" s="181"/>
      <c r="E212" s="181">
        <v>329</v>
      </c>
      <c r="F212" s="181"/>
      <c r="G212" s="146" t="s">
        <v>169</v>
      </c>
      <c r="H212" s="56">
        <f>SUM(H213:H213)</f>
        <v>0</v>
      </c>
      <c r="I212" s="56"/>
      <c r="J212" s="56">
        <f>SUM(J213:J213)</f>
        <v>1107.81</v>
      </c>
      <c r="K212" s="52" t="s">
        <v>98</v>
      </c>
      <c r="L212" s="56">
        <v>0</v>
      </c>
    </row>
    <row r="213" spans="1:12" x14ac:dyDescent="0.25">
      <c r="A213" s="164"/>
      <c r="B213" s="165"/>
      <c r="C213" s="166"/>
      <c r="D213" s="167"/>
      <c r="E213" s="167"/>
      <c r="F213" s="167">
        <v>3293</v>
      </c>
      <c r="G213" s="70" t="s">
        <v>147</v>
      </c>
      <c r="H213" s="52">
        <v>0</v>
      </c>
      <c r="I213" s="52"/>
      <c r="J213" s="52">
        <v>1107.81</v>
      </c>
      <c r="K213" s="52" t="s">
        <v>98</v>
      </c>
      <c r="L213" s="52">
        <v>0</v>
      </c>
    </row>
    <row r="214" spans="1:12" ht="25.5" x14ac:dyDescent="0.25">
      <c r="A214" s="282"/>
      <c r="B214" s="283"/>
      <c r="C214" s="284"/>
      <c r="D214" s="204">
        <v>4</v>
      </c>
      <c r="E214" s="204"/>
      <c r="F214" s="204"/>
      <c r="G214" s="204" t="s">
        <v>14</v>
      </c>
      <c r="H214" s="77">
        <f>H215+H219+H233</f>
        <v>0</v>
      </c>
      <c r="I214" s="77">
        <f>I215</f>
        <v>751.01</v>
      </c>
      <c r="J214" s="77">
        <f>J215</f>
        <v>751.01</v>
      </c>
      <c r="K214" s="77">
        <f>(J214/I214)*100</f>
        <v>100</v>
      </c>
      <c r="L214" s="77">
        <v>0</v>
      </c>
    </row>
    <row r="215" spans="1:12" ht="25.5" x14ac:dyDescent="0.25">
      <c r="A215" s="267"/>
      <c r="B215" s="268"/>
      <c r="C215" s="269"/>
      <c r="D215" s="208">
        <v>42</v>
      </c>
      <c r="E215" s="208"/>
      <c r="F215" s="208"/>
      <c r="G215" s="67" t="s">
        <v>31</v>
      </c>
      <c r="H215" s="56">
        <f>H216+H219+H228</f>
        <v>0</v>
      </c>
      <c r="I215" s="56">
        <v>751.01</v>
      </c>
      <c r="J215" s="56">
        <f>J216</f>
        <v>751.01</v>
      </c>
      <c r="K215" s="56"/>
      <c r="L215" s="56">
        <v>0</v>
      </c>
    </row>
    <row r="216" spans="1:12" x14ac:dyDescent="0.25">
      <c r="A216" s="205"/>
      <c r="B216" s="206"/>
      <c r="C216" s="207"/>
      <c r="D216" s="208"/>
      <c r="E216" s="234">
        <v>422</v>
      </c>
      <c r="F216" s="234"/>
      <c r="G216" s="69" t="s">
        <v>153</v>
      </c>
      <c r="H216" s="235">
        <f>SUM(H218:H221)</f>
        <v>0</v>
      </c>
      <c r="I216" s="235"/>
      <c r="J216" s="235">
        <f>J217</f>
        <v>751.01</v>
      </c>
      <c r="K216" s="235" t="s">
        <v>98</v>
      </c>
      <c r="L216" s="235">
        <v>0</v>
      </c>
    </row>
    <row r="217" spans="1:12" ht="25.5" x14ac:dyDescent="0.25">
      <c r="A217" s="164"/>
      <c r="B217" s="165"/>
      <c r="C217" s="166"/>
      <c r="D217" s="167"/>
      <c r="E217" s="236"/>
      <c r="F217" s="236">
        <v>4223</v>
      </c>
      <c r="G217" s="70" t="s">
        <v>206</v>
      </c>
      <c r="H217" s="188">
        <v>0</v>
      </c>
      <c r="I217" s="188"/>
      <c r="J217" s="188">
        <v>751.01</v>
      </c>
      <c r="K217" s="235" t="s">
        <v>98</v>
      </c>
      <c r="L217" s="188">
        <v>0</v>
      </c>
    </row>
    <row r="218" spans="1:12" ht="15" customHeight="1" x14ac:dyDescent="0.25">
      <c r="A218" s="276" t="s">
        <v>93</v>
      </c>
      <c r="B218" s="277"/>
      <c r="C218" s="278"/>
      <c r="D218" s="203"/>
      <c r="E218" s="203"/>
      <c r="F218" s="203"/>
      <c r="G218" s="203" t="s">
        <v>35</v>
      </c>
      <c r="H218" s="110"/>
      <c r="I218" s="112"/>
      <c r="J218" s="112"/>
      <c r="K218" s="112"/>
      <c r="L218" s="113"/>
    </row>
    <row r="219" spans="1:12" x14ac:dyDescent="0.25">
      <c r="A219" s="282"/>
      <c r="B219" s="283"/>
      <c r="C219" s="284"/>
      <c r="D219" s="184">
        <v>3</v>
      </c>
      <c r="E219" s="184"/>
      <c r="F219" s="184"/>
      <c r="G219" s="184" t="s">
        <v>12</v>
      </c>
      <c r="H219" s="77">
        <f>H220</f>
        <v>0</v>
      </c>
      <c r="I219" s="77">
        <f t="shared" ref="I219:J219" si="18">I220</f>
        <v>0</v>
      </c>
      <c r="J219" s="77">
        <f t="shared" si="18"/>
        <v>0</v>
      </c>
      <c r="K219" s="77">
        <v>0</v>
      </c>
      <c r="L219" s="77">
        <v>0</v>
      </c>
    </row>
    <row r="220" spans="1:12" x14ac:dyDescent="0.25">
      <c r="A220" s="267"/>
      <c r="B220" s="268"/>
      <c r="C220" s="269"/>
      <c r="D220" s="181">
        <v>32</v>
      </c>
      <c r="E220" s="181"/>
      <c r="F220" s="181"/>
      <c r="G220" s="67" t="s">
        <v>23</v>
      </c>
      <c r="H220" s="56">
        <f>H221</f>
        <v>0</v>
      </c>
      <c r="I220" s="56">
        <v>0</v>
      </c>
      <c r="J220" s="56">
        <v>0</v>
      </c>
      <c r="K220" s="56">
        <v>0</v>
      </c>
      <c r="L220" s="56">
        <v>0</v>
      </c>
    </row>
    <row r="221" spans="1:12" ht="25.5" x14ac:dyDescent="0.25">
      <c r="A221" s="175"/>
      <c r="B221" s="176"/>
      <c r="C221" s="177"/>
      <c r="D221" s="181"/>
      <c r="E221" s="181">
        <v>329</v>
      </c>
      <c r="F221" s="181"/>
      <c r="G221" s="146" t="s">
        <v>169</v>
      </c>
      <c r="H221" s="56">
        <f>H222</f>
        <v>0</v>
      </c>
      <c r="I221" s="56"/>
      <c r="J221" s="56">
        <v>0</v>
      </c>
      <c r="K221" s="56" t="s">
        <v>98</v>
      </c>
      <c r="L221" s="56">
        <v>0</v>
      </c>
    </row>
    <row r="222" spans="1:12" ht="25.5" x14ac:dyDescent="0.25">
      <c r="A222" s="164"/>
      <c r="B222" s="165"/>
      <c r="C222" s="166"/>
      <c r="D222" s="167"/>
      <c r="E222" s="167"/>
      <c r="F222" s="167">
        <v>3299</v>
      </c>
      <c r="G222" s="70" t="s">
        <v>169</v>
      </c>
      <c r="H222" s="52">
        <v>0</v>
      </c>
      <c r="I222" s="52"/>
      <c r="J222" s="52">
        <v>0</v>
      </c>
      <c r="K222" s="52" t="s">
        <v>98</v>
      </c>
      <c r="L222" s="52">
        <v>0</v>
      </c>
    </row>
    <row r="223" spans="1:12" ht="25.5" x14ac:dyDescent="0.25">
      <c r="A223" s="282"/>
      <c r="B223" s="283"/>
      <c r="C223" s="284"/>
      <c r="D223" s="218">
        <v>4</v>
      </c>
      <c r="E223" s="218"/>
      <c r="F223" s="218"/>
      <c r="G223" s="218" t="s">
        <v>14</v>
      </c>
      <c r="H223" s="77">
        <f>H224</f>
        <v>400</v>
      </c>
      <c r="I223" s="77">
        <f t="shared" ref="I223:J223" si="19">I227</f>
        <v>0</v>
      </c>
      <c r="J223" s="77">
        <f t="shared" si="19"/>
        <v>0</v>
      </c>
      <c r="K223" s="77">
        <v>0</v>
      </c>
      <c r="L223" s="77">
        <v>0</v>
      </c>
    </row>
    <row r="224" spans="1:12" ht="25.5" x14ac:dyDescent="0.25">
      <c r="A224" s="224"/>
      <c r="B224" s="225"/>
      <c r="C224" s="226"/>
      <c r="D224" s="229">
        <v>42</v>
      </c>
      <c r="E224" s="226"/>
      <c r="F224" s="226"/>
      <c r="G224" s="226" t="s">
        <v>31</v>
      </c>
      <c r="H224" s="227">
        <f>H225</f>
        <v>400</v>
      </c>
      <c r="I224" s="228"/>
      <c r="J224" s="228"/>
      <c r="K224" s="228"/>
      <c r="L224" s="228"/>
    </row>
    <row r="225" spans="1:12" x14ac:dyDescent="0.25">
      <c r="A225" s="224"/>
      <c r="B225" s="225"/>
      <c r="C225" s="226"/>
      <c r="D225" s="226"/>
      <c r="E225" s="229">
        <v>422</v>
      </c>
      <c r="F225" s="226"/>
      <c r="G225" s="226" t="s">
        <v>153</v>
      </c>
      <c r="H225" s="227">
        <f>H226</f>
        <v>400</v>
      </c>
      <c r="I225" s="228"/>
      <c r="J225" s="228"/>
      <c r="K225" s="228"/>
      <c r="L225" s="228"/>
    </row>
    <row r="226" spans="1:12" x14ac:dyDescent="0.25">
      <c r="A226" s="224"/>
      <c r="B226" s="225"/>
      <c r="C226" s="226"/>
      <c r="D226" s="226"/>
      <c r="E226" s="226"/>
      <c r="F226" s="233">
        <v>4226</v>
      </c>
      <c r="G226" s="230" t="s">
        <v>183</v>
      </c>
      <c r="H226" s="231">
        <v>400</v>
      </c>
      <c r="I226" s="232"/>
      <c r="J226" s="232"/>
      <c r="K226" s="232"/>
      <c r="L226" s="232"/>
    </row>
    <row r="227" spans="1:12" x14ac:dyDescent="0.25">
      <c r="A227" s="276" t="s">
        <v>200</v>
      </c>
      <c r="B227" s="277"/>
      <c r="C227" s="278"/>
      <c r="D227" s="109"/>
      <c r="E227" s="142"/>
      <c r="F227" s="142"/>
      <c r="G227" s="109" t="s">
        <v>201</v>
      </c>
      <c r="H227" s="110"/>
      <c r="I227" s="112"/>
      <c r="J227" s="112"/>
      <c r="K227" s="112"/>
      <c r="L227" s="113"/>
    </row>
    <row r="228" spans="1:12" x14ac:dyDescent="0.25">
      <c r="A228" s="282"/>
      <c r="B228" s="283"/>
      <c r="C228" s="284"/>
      <c r="D228" s="81">
        <v>3</v>
      </c>
      <c r="E228" s="141"/>
      <c r="F228" s="141"/>
      <c r="G228" s="81" t="s">
        <v>12</v>
      </c>
      <c r="H228" s="77">
        <f>H229</f>
        <v>0</v>
      </c>
      <c r="I228" s="77">
        <f>I229</f>
        <v>1260</v>
      </c>
      <c r="J228" s="77">
        <f>J229</f>
        <v>1260</v>
      </c>
      <c r="K228" s="77">
        <f>(J228/I228)*100</f>
        <v>100</v>
      </c>
      <c r="L228" s="77">
        <v>0</v>
      </c>
    </row>
    <row r="229" spans="1:12" x14ac:dyDescent="0.25">
      <c r="A229" s="267"/>
      <c r="B229" s="268"/>
      <c r="C229" s="269"/>
      <c r="D229" s="66">
        <v>32</v>
      </c>
      <c r="E229" s="145"/>
      <c r="F229" s="145"/>
      <c r="G229" s="67" t="s">
        <v>23</v>
      </c>
      <c r="H229" s="56">
        <f>H230</f>
        <v>0</v>
      </c>
      <c r="I229" s="56">
        <v>1260</v>
      </c>
      <c r="J229" s="56">
        <f>J230</f>
        <v>1260</v>
      </c>
      <c r="K229" s="56">
        <f>(J229/I229)*100</f>
        <v>100</v>
      </c>
      <c r="L229" s="56">
        <v>0</v>
      </c>
    </row>
    <row r="230" spans="1:12" x14ac:dyDescent="0.25">
      <c r="A230" s="205"/>
      <c r="B230" s="206"/>
      <c r="C230" s="207"/>
      <c r="D230" s="208"/>
      <c r="E230" s="208">
        <v>322</v>
      </c>
      <c r="F230" s="208"/>
      <c r="G230" s="67" t="s">
        <v>130</v>
      </c>
      <c r="H230" s="56">
        <f>SUM(H231:H232)</f>
        <v>0</v>
      </c>
      <c r="I230" s="56"/>
      <c r="J230" s="56">
        <f>SUM(J231)</f>
        <v>1260</v>
      </c>
      <c r="K230" s="56" t="s">
        <v>98</v>
      </c>
      <c r="L230" s="56">
        <v>0</v>
      </c>
    </row>
    <row r="231" spans="1:12" ht="25.5" x14ac:dyDescent="0.25">
      <c r="A231" s="164"/>
      <c r="B231" s="165"/>
      <c r="C231" s="166"/>
      <c r="D231" s="167"/>
      <c r="E231" s="167"/>
      <c r="F231" s="167">
        <v>3221</v>
      </c>
      <c r="G231" s="70" t="s">
        <v>166</v>
      </c>
      <c r="H231" s="52">
        <v>0</v>
      </c>
      <c r="I231" s="52"/>
      <c r="J231" s="52">
        <v>1260</v>
      </c>
      <c r="K231" s="52" t="s">
        <v>98</v>
      </c>
      <c r="L231" s="52">
        <v>0</v>
      </c>
    </row>
    <row r="232" spans="1:12" ht="38.25" x14ac:dyDescent="0.25">
      <c r="A232" s="276" t="s">
        <v>202</v>
      </c>
      <c r="B232" s="277"/>
      <c r="C232" s="278"/>
      <c r="D232" s="193"/>
      <c r="E232" s="193"/>
      <c r="F232" s="193"/>
      <c r="G232" s="193" t="s">
        <v>203</v>
      </c>
      <c r="H232" s="110"/>
      <c r="I232" s="112"/>
      <c r="J232" s="112"/>
      <c r="K232" s="112"/>
      <c r="L232" s="113"/>
    </row>
    <row r="233" spans="1:12" x14ac:dyDescent="0.25">
      <c r="A233" s="282"/>
      <c r="B233" s="283"/>
      <c r="C233" s="284"/>
      <c r="D233" s="192">
        <v>3</v>
      </c>
      <c r="E233" s="192"/>
      <c r="F233" s="192"/>
      <c r="G233" s="192" t="s">
        <v>12</v>
      </c>
      <c r="H233" s="77">
        <f>H234</f>
        <v>0</v>
      </c>
      <c r="I233" s="77">
        <f t="shared" ref="I233:J233" si="20">I234</f>
        <v>656.25</v>
      </c>
      <c r="J233" s="77">
        <f t="shared" si="20"/>
        <v>656.25</v>
      </c>
      <c r="K233" s="77">
        <f>(J233/I233)*100</f>
        <v>100</v>
      </c>
      <c r="L233" s="77">
        <v>0</v>
      </c>
    </row>
    <row r="234" spans="1:12" x14ac:dyDescent="0.25">
      <c r="A234" s="267"/>
      <c r="B234" s="268"/>
      <c r="C234" s="269"/>
      <c r="D234" s="194">
        <v>32</v>
      </c>
      <c r="E234" s="194"/>
      <c r="F234" s="194"/>
      <c r="G234" s="67" t="s">
        <v>23</v>
      </c>
      <c r="H234" s="56">
        <f>H235</f>
        <v>0</v>
      </c>
      <c r="I234" s="56">
        <f>I235</f>
        <v>656.25</v>
      </c>
      <c r="J234" s="56">
        <f>J235</f>
        <v>656.25</v>
      </c>
      <c r="K234" s="56">
        <f>(J234/I234)*100</f>
        <v>100</v>
      </c>
      <c r="L234" s="56">
        <v>0</v>
      </c>
    </row>
    <row r="235" spans="1:12" x14ac:dyDescent="0.25">
      <c r="A235" s="189"/>
      <c r="B235" s="190"/>
      <c r="C235" s="191"/>
      <c r="D235" s="194"/>
      <c r="E235" s="194">
        <v>323</v>
      </c>
      <c r="F235" s="194"/>
      <c r="G235" s="146" t="s">
        <v>135</v>
      </c>
      <c r="H235" s="56">
        <f>H236</f>
        <v>0</v>
      </c>
      <c r="I235" s="56">
        <v>656.25</v>
      </c>
      <c r="J235" s="56">
        <f>J236</f>
        <v>656.25</v>
      </c>
      <c r="K235" s="56" t="s">
        <v>98</v>
      </c>
      <c r="L235" s="56">
        <v>0</v>
      </c>
    </row>
    <row r="236" spans="1:12" ht="25.5" x14ac:dyDescent="0.25">
      <c r="A236" s="164"/>
      <c r="B236" s="165"/>
      <c r="C236" s="166"/>
      <c r="D236" s="167"/>
      <c r="E236" s="167"/>
      <c r="F236" s="167">
        <v>3232</v>
      </c>
      <c r="G236" s="70" t="s">
        <v>168</v>
      </c>
      <c r="H236" s="52">
        <v>0</v>
      </c>
      <c r="I236" s="52">
        <v>0</v>
      </c>
      <c r="J236" s="52">
        <v>656.25</v>
      </c>
      <c r="K236" s="52" t="s">
        <v>98</v>
      </c>
      <c r="L236" s="52">
        <v>0</v>
      </c>
    </row>
  </sheetData>
  <mergeCells count="52">
    <mergeCell ref="A223:C223"/>
    <mergeCell ref="A233:C233"/>
    <mergeCell ref="A234:C234"/>
    <mergeCell ref="A232:C232"/>
    <mergeCell ref="A141:C141"/>
    <mergeCell ref="A228:C228"/>
    <mergeCell ref="A229:C229"/>
    <mergeCell ref="A195:C195"/>
    <mergeCell ref="A198:C198"/>
    <mergeCell ref="A200:C200"/>
    <mergeCell ref="A214:C214"/>
    <mergeCell ref="A215:C215"/>
    <mergeCell ref="A95:C95"/>
    <mergeCell ref="A123:C123"/>
    <mergeCell ref="A127:C127"/>
    <mergeCell ref="A131:C131"/>
    <mergeCell ref="A227:C227"/>
    <mergeCell ref="A128:C128"/>
    <mergeCell ref="A144:C144"/>
    <mergeCell ref="A146:C146"/>
    <mergeCell ref="A147:C147"/>
    <mergeCell ref="A175:C175"/>
    <mergeCell ref="A181:C181"/>
    <mergeCell ref="A182:C182"/>
    <mergeCell ref="A218:C218"/>
    <mergeCell ref="A219:C219"/>
    <mergeCell ref="A220:C220"/>
    <mergeCell ref="A185:C185"/>
    <mergeCell ref="A87:C87"/>
    <mergeCell ref="A75:C75"/>
    <mergeCell ref="A77:C77"/>
    <mergeCell ref="A92:C92"/>
    <mergeCell ref="A94:C94"/>
    <mergeCell ref="A89:C89"/>
    <mergeCell ref="A34:C34"/>
    <mergeCell ref="A37:C37"/>
    <mergeCell ref="A38:C38"/>
    <mergeCell ref="A41:C41"/>
    <mergeCell ref="A86:C86"/>
    <mergeCell ref="A55:C55"/>
    <mergeCell ref="A50:C50"/>
    <mergeCell ref="A73:C73"/>
    <mergeCell ref="A74:C74"/>
    <mergeCell ref="A39:C39"/>
    <mergeCell ref="A56:C56"/>
    <mergeCell ref="A10:C10"/>
    <mergeCell ref="A1:L1"/>
    <mergeCell ref="A3:L3"/>
    <mergeCell ref="A5:C5"/>
    <mergeCell ref="A6:C6"/>
    <mergeCell ref="A7:C7"/>
    <mergeCell ref="A8:C8"/>
  </mergeCells>
  <pageMargins left="0.7" right="0.7" top="0.75" bottom="0.75" header="0.3" footer="0.3"/>
  <pageSetup paperSize="9" scale="59" fitToHeight="0" orientation="landscape" r:id="rId1"/>
  <rowBreaks count="6" manualBreakCount="6">
    <brk id="36" max="16383" man="1"/>
    <brk id="72" max="16383" man="1"/>
    <brk id="115" max="16383" man="1"/>
    <brk id="143" max="16383" man="1"/>
    <brk id="180" max="16383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 POSEBNI DIO</vt:lpstr>
      <vt:lpstr>' Račun prihoda i rashoda'!Podrucje_ispisa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Andrijana</cp:lastModifiedBy>
  <cp:lastPrinted>2026-02-17T12:44:13Z</cp:lastPrinted>
  <dcterms:created xsi:type="dcterms:W3CDTF">2022-08-12T12:51:27Z</dcterms:created>
  <dcterms:modified xsi:type="dcterms:W3CDTF">2026-03-04T09:47:30Z</dcterms:modified>
</cp:coreProperties>
</file>